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8692" windowHeight="12672"/>
  </bookViews>
  <sheets>
    <sheet name="Order Form Jan 11 2024" sheetId="4" r:id="rId1"/>
  </sheets>
  <calcPr calcId="124519"/>
</workbook>
</file>

<file path=xl/calcChain.xml><?xml version="1.0" encoding="utf-8"?>
<calcChain xmlns="http://schemas.openxmlformats.org/spreadsheetml/2006/main">
  <c r="I216" i="4"/>
  <c r="I215"/>
  <c r="I213"/>
  <c r="I209"/>
  <c r="I208"/>
  <c r="I193"/>
  <c r="I194"/>
  <c r="I195"/>
  <c r="I196"/>
  <c r="I197"/>
  <c r="I192"/>
  <c r="I175"/>
  <c r="I176"/>
  <c r="I177"/>
  <c r="I178"/>
  <c r="I179"/>
  <c r="I174"/>
  <c r="I25"/>
  <c r="I26"/>
  <c r="I27"/>
  <c r="I28"/>
  <c r="I29"/>
  <c r="I24"/>
  <c r="I20"/>
  <c r="I19"/>
  <c r="I14"/>
  <c r="I15"/>
  <c r="I13"/>
  <c r="K290" l="1"/>
  <c r="J290"/>
  <c r="I290"/>
  <c r="I286"/>
  <c r="J286" s="1"/>
  <c r="K286" s="1"/>
  <c r="F285"/>
  <c r="I285" s="1"/>
  <c r="J285" s="1"/>
  <c r="K285" s="1"/>
  <c r="I284"/>
  <c r="J284" s="1"/>
  <c r="I283"/>
  <c r="J283" s="1"/>
  <c r="I282"/>
  <c r="J282" s="1"/>
  <c r="I281"/>
  <c r="J281" s="1"/>
  <c r="K281" s="1"/>
  <c r="I280"/>
  <c r="J280" s="1"/>
  <c r="K280" s="1"/>
  <c r="I279"/>
  <c r="J279" s="1"/>
  <c r="I278"/>
  <c r="I277"/>
  <c r="J277" s="1"/>
  <c r="K277" s="1"/>
  <c r="I276"/>
  <c r="J276" s="1"/>
  <c r="I275"/>
  <c r="J275" s="1"/>
  <c r="I274"/>
  <c r="J274" s="1"/>
  <c r="I270"/>
  <c r="J270" s="1"/>
  <c r="K270" s="1"/>
  <c r="I269"/>
  <c r="J269" s="1"/>
  <c r="K269" s="1"/>
  <c r="I265"/>
  <c r="J265" s="1"/>
  <c r="I264"/>
  <c r="I260"/>
  <c r="J260" s="1"/>
  <c r="K260" s="1"/>
  <c r="I259"/>
  <c r="J259" s="1"/>
  <c r="I258"/>
  <c r="J258" s="1"/>
  <c r="I257"/>
  <c r="J257" s="1"/>
  <c r="I256"/>
  <c r="J256" s="1"/>
  <c r="K256" s="1"/>
  <c r="I255"/>
  <c r="J255" s="1"/>
  <c r="K255" s="1"/>
  <c r="I254"/>
  <c r="J254" s="1"/>
  <c r="I253"/>
  <c r="I249"/>
  <c r="J249" s="1"/>
  <c r="K249" s="1"/>
  <c r="I245"/>
  <c r="J245" s="1"/>
  <c r="I244"/>
  <c r="J244" s="1"/>
  <c r="I243"/>
  <c r="J243" s="1"/>
  <c r="I242"/>
  <c r="J242" s="1"/>
  <c r="K242" s="1"/>
  <c r="I238"/>
  <c r="J238" s="1"/>
  <c r="K238" s="1"/>
  <c r="I237"/>
  <c r="J237" s="1"/>
  <c r="I236"/>
  <c r="I235"/>
  <c r="J235" s="1"/>
  <c r="K235" s="1"/>
  <c r="I231"/>
  <c r="J231" s="1"/>
  <c r="I227"/>
  <c r="J227" s="1"/>
  <c r="I226"/>
  <c r="J226" s="1"/>
  <c r="I222"/>
  <c r="J222" s="1"/>
  <c r="K222" s="1"/>
  <c r="I221"/>
  <c r="J221" s="1"/>
  <c r="K221" s="1"/>
  <c r="F217"/>
  <c r="I217" s="1"/>
  <c r="J217" s="1"/>
  <c r="F216"/>
  <c r="J216" s="1"/>
  <c r="F215"/>
  <c r="J215" s="1"/>
  <c r="F214"/>
  <c r="I214" s="1"/>
  <c r="J214" s="1"/>
  <c r="F213"/>
  <c r="J213" s="1"/>
  <c r="J209"/>
  <c r="I207"/>
  <c r="J207" s="1"/>
  <c r="K207" s="1"/>
  <c r="I206"/>
  <c r="J206" s="1"/>
  <c r="I205"/>
  <c r="J205" s="1"/>
  <c r="I204"/>
  <c r="J204" s="1"/>
  <c r="I203"/>
  <c r="J203" s="1"/>
  <c r="K203" s="1"/>
  <c r="I202"/>
  <c r="J202" s="1"/>
  <c r="K202" s="1"/>
  <c r="I201"/>
  <c r="J201" s="1"/>
  <c r="J196"/>
  <c r="K196" s="1"/>
  <c r="J195"/>
  <c r="J194"/>
  <c r="J193"/>
  <c r="J192"/>
  <c r="K192" s="1"/>
  <c r="I191"/>
  <c r="J191" s="1"/>
  <c r="K191" s="1"/>
  <c r="I190"/>
  <c r="J190" s="1"/>
  <c r="I189"/>
  <c r="I188"/>
  <c r="J188" s="1"/>
  <c r="K188" s="1"/>
  <c r="I187"/>
  <c r="J187" s="1"/>
  <c r="K187" s="1"/>
  <c r="I186"/>
  <c r="J186" s="1"/>
  <c r="I185"/>
  <c r="J185" s="1"/>
  <c r="I184"/>
  <c r="J184" s="1"/>
  <c r="K184" s="1"/>
  <c r="I183"/>
  <c r="J183" s="1"/>
  <c r="K183" s="1"/>
  <c r="I182"/>
  <c r="J182" s="1"/>
  <c r="I181"/>
  <c r="I180"/>
  <c r="J180" s="1"/>
  <c r="K180" s="1"/>
  <c r="J179"/>
  <c r="K179" s="1"/>
  <c r="J178"/>
  <c r="J177"/>
  <c r="J176"/>
  <c r="K176" s="1"/>
  <c r="J175"/>
  <c r="K175" s="1"/>
  <c r="F173"/>
  <c r="I173" s="1"/>
  <c r="J173" s="1"/>
  <c r="K173" s="1"/>
  <c r="F172"/>
  <c r="I172" s="1"/>
  <c r="F171"/>
  <c r="I171" s="1"/>
  <c r="J171" s="1"/>
  <c r="K171" s="1"/>
  <c r="F167"/>
  <c r="I167" s="1"/>
  <c r="F166"/>
  <c r="I166" s="1"/>
  <c r="J166" s="1"/>
  <c r="K166" s="1"/>
  <c r="F165"/>
  <c r="I165" s="1"/>
  <c r="F164"/>
  <c r="I164" s="1"/>
  <c r="J164" s="1"/>
  <c r="K164" s="1"/>
  <c r="F163"/>
  <c r="I163" s="1"/>
  <c r="F162"/>
  <c r="I162" s="1"/>
  <c r="J162" s="1"/>
  <c r="K162" s="1"/>
  <c r="F161"/>
  <c r="I161" s="1"/>
  <c r="F160"/>
  <c r="I160" s="1"/>
  <c r="J160" s="1"/>
  <c r="K160" s="1"/>
  <c r="F159"/>
  <c r="I159" s="1"/>
  <c r="F158"/>
  <c r="I158" s="1"/>
  <c r="J158" s="1"/>
  <c r="K158" s="1"/>
  <c r="F157"/>
  <c r="I157" s="1"/>
  <c r="F156"/>
  <c r="I156" s="1"/>
  <c r="J156" s="1"/>
  <c r="K156" s="1"/>
  <c r="I152"/>
  <c r="J152" s="1"/>
  <c r="K152" s="1"/>
  <c r="I151"/>
  <c r="J151" s="1"/>
  <c r="K151" s="1"/>
  <c r="I150"/>
  <c r="J150" s="1"/>
  <c r="I149"/>
  <c r="I148"/>
  <c r="J148" s="1"/>
  <c r="K148" s="1"/>
  <c r="J147"/>
  <c r="I147"/>
  <c r="I143"/>
  <c r="J143" s="1"/>
  <c r="I142"/>
  <c r="J142" s="1"/>
  <c r="K142" s="1"/>
  <c r="I141"/>
  <c r="J141" s="1"/>
  <c r="K141" s="1"/>
  <c r="I137"/>
  <c r="J137" s="1"/>
  <c r="K137" s="1"/>
  <c r="I136"/>
  <c r="J136" s="1"/>
  <c r="I132"/>
  <c r="I131"/>
  <c r="J131" s="1"/>
  <c r="K131" s="1"/>
  <c r="I130"/>
  <c r="J130" s="1"/>
  <c r="I129"/>
  <c r="J129" s="1"/>
  <c r="I128"/>
  <c r="J128" s="1"/>
  <c r="I127"/>
  <c r="J127" s="1"/>
  <c r="K127" s="1"/>
  <c r="I126"/>
  <c r="J126" s="1"/>
  <c r="K126" s="1"/>
  <c r="I125"/>
  <c r="J125" s="1"/>
  <c r="I124"/>
  <c r="I123"/>
  <c r="J123" s="1"/>
  <c r="K123" s="1"/>
  <c r="I122"/>
  <c r="J122" s="1"/>
  <c r="I121"/>
  <c r="J121" s="1"/>
  <c r="I117"/>
  <c r="I116"/>
  <c r="I115"/>
  <c r="I114"/>
  <c r="F113"/>
  <c r="I113" s="1"/>
  <c r="I108"/>
  <c r="I107"/>
  <c r="J107" s="1"/>
  <c r="K107" s="1"/>
  <c r="I106"/>
  <c r="J106" s="1"/>
  <c r="I105"/>
  <c r="J105" s="1"/>
  <c r="I104"/>
  <c r="J104" s="1"/>
  <c r="I103"/>
  <c r="J103" s="1"/>
  <c r="K103" s="1"/>
  <c r="I99"/>
  <c r="J99" s="1"/>
  <c r="K99" s="1"/>
  <c r="I98"/>
  <c r="J98" s="1"/>
  <c r="I97"/>
  <c r="I93"/>
  <c r="J93" s="1"/>
  <c r="K93" s="1"/>
  <c r="I92"/>
  <c r="J92" s="1"/>
  <c r="I91"/>
  <c r="J91" s="1"/>
  <c r="F86"/>
  <c r="I86" s="1"/>
  <c r="F85"/>
  <c r="F87" s="1"/>
  <c r="I87" s="1"/>
  <c r="F84"/>
  <c r="I84" s="1"/>
  <c r="I80"/>
  <c r="J80" s="1"/>
  <c r="I79"/>
  <c r="J79" s="1"/>
  <c r="K79" s="1"/>
  <c r="I75"/>
  <c r="J75" s="1"/>
  <c r="K75" s="1"/>
  <c r="I74"/>
  <c r="J74" s="1"/>
  <c r="I73"/>
  <c r="I67"/>
  <c r="J67" s="1"/>
  <c r="K67" s="1"/>
  <c r="I66"/>
  <c r="J66" s="1"/>
  <c r="I62"/>
  <c r="J62" s="1"/>
  <c r="I61"/>
  <c r="J61" s="1"/>
  <c r="I60"/>
  <c r="J60" s="1"/>
  <c r="K60" s="1"/>
  <c r="I59"/>
  <c r="J59" s="1"/>
  <c r="K59" s="1"/>
  <c r="I58"/>
  <c r="J58" s="1"/>
  <c r="I57"/>
  <c r="I56"/>
  <c r="J56" s="1"/>
  <c r="K56" s="1"/>
  <c r="J55"/>
  <c r="I55"/>
  <c r="I54"/>
  <c r="J54" s="1"/>
  <c r="I53"/>
  <c r="J53" s="1"/>
  <c r="I49"/>
  <c r="I48"/>
  <c r="J48" s="1"/>
  <c r="K48" s="1"/>
  <c r="I47"/>
  <c r="I46"/>
  <c r="J46" s="1"/>
  <c r="K46" s="1"/>
  <c r="I45"/>
  <c r="I44"/>
  <c r="J44" s="1"/>
  <c r="K44" s="1"/>
  <c r="I43"/>
  <c r="J43" s="1"/>
  <c r="K43" s="1"/>
  <c r="I39"/>
  <c r="J39" s="1"/>
  <c r="K39" s="1"/>
  <c r="F38"/>
  <c r="I38" s="1"/>
  <c r="J38" s="1"/>
  <c r="K38" s="1"/>
  <c r="F37"/>
  <c r="I37" s="1"/>
  <c r="J37" s="1"/>
  <c r="K37" s="1"/>
  <c r="F36"/>
  <c r="I36" s="1"/>
  <c r="J36" s="1"/>
  <c r="K36" s="1"/>
  <c r="F35"/>
  <c r="I35" s="1"/>
  <c r="J35" s="1"/>
  <c r="K35" s="1"/>
  <c r="F34"/>
  <c r="I34" s="1"/>
  <c r="J34" s="1"/>
  <c r="K34" s="1"/>
  <c r="I33"/>
  <c r="J33" s="1"/>
  <c r="K33" s="1"/>
  <c r="J29"/>
  <c r="K29" s="1"/>
  <c r="J28"/>
  <c r="J26"/>
  <c r="K26" s="1"/>
  <c r="J25"/>
  <c r="J24"/>
  <c r="J20"/>
  <c r="K20" s="1"/>
  <c r="J19"/>
  <c r="J15"/>
  <c r="K282" l="1"/>
  <c r="K206"/>
  <c r="K245"/>
  <c r="K284"/>
  <c r="K55"/>
  <c r="K25"/>
  <c r="K122"/>
  <c r="K128"/>
  <c r="K195"/>
  <c r="K231"/>
  <c r="K66"/>
  <c r="K106"/>
  <c r="K147"/>
  <c r="K276"/>
  <c r="K259"/>
  <c r="K19"/>
  <c r="K92"/>
  <c r="K104"/>
  <c r="K130"/>
  <c r="J113"/>
  <c r="K113" s="1"/>
  <c r="J172"/>
  <c r="K172" s="1"/>
  <c r="J49"/>
  <c r="K49" s="1"/>
  <c r="J86"/>
  <c r="K86" s="1"/>
  <c r="J163"/>
  <c r="K163" s="1"/>
  <c r="J87"/>
  <c r="K87" s="1"/>
  <c r="J84"/>
  <c r="K84" s="1"/>
  <c r="J167"/>
  <c r="K167" s="1"/>
  <c r="J47"/>
  <c r="K47" s="1"/>
  <c r="J117"/>
  <c r="K117" s="1"/>
  <c r="J161"/>
  <c r="K161" s="1"/>
  <c r="J157"/>
  <c r="K157" s="1"/>
  <c r="J116"/>
  <c r="K116" s="1"/>
  <c r="J115"/>
  <c r="K115" s="1"/>
  <c r="J165"/>
  <c r="K165" s="1"/>
  <c r="J45"/>
  <c r="K45" s="1"/>
  <c r="J114"/>
  <c r="K114" s="1"/>
  <c r="J159"/>
  <c r="K159" s="1"/>
  <c r="J14"/>
  <c r="K14" s="1"/>
  <c r="K24"/>
  <c r="J27"/>
  <c r="K27" s="1"/>
  <c r="K54"/>
  <c r="J57"/>
  <c r="K57" s="1"/>
  <c r="K62"/>
  <c r="J73"/>
  <c r="K73" s="1"/>
  <c r="K91"/>
  <c r="J97"/>
  <c r="K97" s="1"/>
  <c r="K105"/>
  <c r="J108"/>
  <c r="K108" s="1"/>
  <c r="K121"/>
  <c r="J124"/>
  <c r="K124" s="1"/>
  <c r="K129"/>
  <c r="J132"/>
  <c r="K132" s="1"/>
  <c r="K143"/>
  <c r="J149"/>
  <c r="K149" s="1"/>
  <c r="J174"/>
  <c r="K174" s="1"/>
  <c r="K178"/>
  <c r="J181"/>
  <c r="K181" s="1"/>
  <c r="K186"/>
  <c r="J189"/>
  <c r="K189" s="1"/>
  <c r="K194"/>
  <c r="J197"/>
  <c r="K197" s="1"/>
  <c r="K205"/>
  <c r="J208"/>
  <c r="K208" s="1"/>
  <c r="K213"/>
  <c r="K216"/>
  <c r="K227"/>
  <c r="J236"/>
  <c r="K236" s="1"/>
  <c r="K244"/>
  <c r="J253"/>
  <c r="K253" s="1"/>
  <c r="K258"/>
  <c r="J264"/>
  <c r="K264" s="1"/>
  <c r="K275"/>
  <c r="J278"/>
  <c r="K278" s="1"/>
  <c r="K283"/>
  <c r="J13"/>
  <c r="K53"/>
  <c r="K61"/>
  <c r="K80"/>
  <c r="K177"/>
  <c r="K185"/>
  <c r="K193"/>
  <c r="K204"/>
  <c r="K226"/>
  <c r="K243"/>
  <c r="K257"/>
  <c r="K274"/>
  <c r="K15"/>
  <c r="K28"/>
  <c r="K58"/>
  <c r="K74"/>
  <c r="K98"/>
  <c r="K125"/>
  <c r="K136"/>
  <c r="K150"/>
  <c r="K182"/>
  <c r="K190"/>
  <c r="K201"/>
  <c r="K209"/>
  <c r="K214"/>
  <c r="K215"/>
  <c r="K217"/>
  <c r="K237"/>
  <c r="K254"/>
  <c r="K265"/>
  <c r="K279"/>
  <c r="I85"/>
  <c r="I288" s="1"/>
  <c r="K13" l="1"/>
  <c r="J85"/>
  <c r="K85" s="1"/>
  <c r="J288" l="1"/>
  <c r="K288"/>
</calcChain>
</file>

<file path=xl/sharedStrings.xml><?xml version="1.0" encoding="utf-8"?>
<sst xmlns="http://schemas.openxmlformats.org/spreadsheetml/2006/main" count="228" uniqueCount="227">
  <si>
    <t>LIQUERS</t>
  </si>
  <si>
    <t>VAT</t>
  </si>
  <si>
    <t>APPLE SOURS TANG 700ML</t>
  </si>
  <si>
    <t>OUDEMEESTER GINGER LIQUER 700 ML</t>
  </si>
  <si>
    <t>OUDEMEESTER PEPPERMINT LIQUER 700ML</t>
  </si>
  <si>
    <t>RUM AND SPIRITS</t>
  </si>
  <si>
    <t>CAPE TO RIO CANE 700ML BOTTLE</t>
  </si>
  <si>
    <t>RED HEART RUM 700ML</t>
  </si>
  <si>
    <t>BRANDY</t>
  </si>
  <si>
    <t>KLIPDRIFT  PREMIUM 700ML</t>
  </si>
  <si>
    <t>OUDE MEESTER VSOB 700ML</t>
  </si>
  <si>
    <t>VICEROY 700ML</t>
  </si>
  <si>
    <t>WELLINGTON BRANDY 700ML</t>
  </si>
  <si>
    <t>FISH EAGLE BRANDY 700ml</t>
  </si>
  <si>
    <t>RICHELIEU BRANDY 1000ml</t>
  </si>
  <si>
    <t>BEERS</t>
  </si>
  <si>
    <t>CASTLE LAGER 24X340ML BOTTLES           (4 x 6 pack)</t>
  </si>
  <si>
    <t>24.03.2024</t>
  </si>
  <si>
    <t>CASTLE LITE BOTTLES 24X340ML            (4 x 6 pack)</t>
  </si>
  <si>
    <t>CASTLE DOUBLE MALT</t>
  </si>
  <si>
    <t>26.02.2024</t>
  </si>
  <si>
    <t>CARLING BLACK LABEL 24X330ML BOTTLES   (4 x 6 pack)</t>
  </si>
  <si>
    <t>Lion Lager 24X 500ML Cans   (4 x 6 pack)</t>
  </si>
  <si>
    <t>FLYING FISH PRESSED LEMON 24X330ML                   (4 x 6 pack)</t>
  </si>
  <si>
    <t>16.03.2024</t>
  </si>
  <si>
    <t>HANSA  PILSENER 24X330ML BOTTLES     (4 x 6 pack)</t>
  </si>
  <si>
    <t>FRUIT JUICE CANNED</t>
  </si>
  <si>
    <t>LIQUIFRUIT CLEAR APPLE 4x6X330ML CANS</t>
  </si>
  <si>
    <t>21.07.2024</t>
  </si>
  <si>
    <t>LIQUIFRUIT BERRY BLAZE 4x6X330ML CANS</t>
  </si>
  <si>
    <t>LIQUIFRUIT CRANBERRY COOLER 4x6X330ML CANS</t>
  </si>
  <si>
    <t>17.08.2024</t>
  </si>
  <si>
    <t>LIQUIFRUIT MANGO&amp;ORANGE 4x6X330ML</t>
  </si>
  <si>
    <t>31.08.2024</t>
  </si>
  <si>
    <t>LIQUIFRUIT ORANGE 4x6X330ML CANS</t>
  </si>
  <si>
    <t>25.07.2024</t>
  </si>
  <si>
    <t>LIQUIFRUIT PASSION POWER 4x6X330ML CANS</t>
  </si>
  <si>
    <t>01.09.2024</t>
  </si>
  <si>
    <t>LIQUIFRUIT RED GRAPE 4x6X330ML CANS</t>
  </si>
  <si>
    <t>CORDIALS AND SQUASHES</t>
  </si>
  <si>
    <t>OROS ORANGE SQUASH 12X1LT</t>
  </si>
  <si>
    <t>OROS ORANGE SQUASH 6X2L</t>
  </si>
  <si>
    <t>OROS GUAVA SQUASH 6X2L</t>
  </si>
  <si>
    <t>OROS MANGO SQUASH 6X2L</t>
  </si>
  <si>
    <t>OROS NAARTJIE SQUASH 6X2L</t>
  </si>
  <si>
    <t>OROS PINEAPPLE SQUASH 6X2L</t>
  </si>
  <si>
    <t>OROS TROPICAL SQUASH 6X2L</t>
  </si>
  <si>
    <t>MAZOE CONCENTRATE - RASPBERRY 6x2L</t>
  </si>
  <si>
    <t>MAZOE CONCENTRATE - CREAM SODA 6x2L</t>
  </si>
  <si>
    <t>MAZOE CONCENTRATE - ORANGE CRUSH 6x2L</t>
  </si>
  <si>
    <t>CANNED COLDDRINKS</t>
  </si>
  <si>
    <t>SPARLETTA CREME SODA 24X300ML CANS</t>
  </si>
  <si>
    <t>STONEY GINGERBEER 24X300ML CANS</t>
  </si>
  <si>
    <t>TEA</t>
  </si>
  <si>
    <t>ROOIBOS TEA</t>
  </si>
  <si>
    <t>FRESHPACK  ROOIBOS TEA 4x80'S</t>
  </si>
  <si>
    <t>FRESHPACK ROOIBOS TEA 6x40'S</t>
  </si>
  <si>
    <t>FRESHPACK ROOIBOS TEA 6x20'S</t>
  </si>
  <si>
    <t>BLACK TEA</t>
  </si>
  <si>
    <t>FIVE ROSES TEA TAGLESS 6X102'S</t>
  </si>
  <si>
    <t>FIVE ROSES TAGGED TEABAGS 6X100'S</t>
  </si>
  <si>
    <t>COFFEE</t>
  </si>
  <si>
    <t>FRISCO 12x750G CAN</t>
  </si>
  <si>
    <t>KOFFIEHUIS MED ROAST 12X750G</t>
  </si>
  <si>
    <t>RICOFFY 12X250G CAN</t>
  </si>
  <si>
    <t>RICOFFY 12x750G CAN</t>
  </si>
  <si>
    <t>BISCUITS</t>
  </si>
  <si>
    <t>HENRO'S LEMON CREAMS 12X150G</t>
  </si>
  <si>
    <t>HENRO'S MARIE ORIGINAL 12X150G</t>
  </si>
  <si>
    <t>HENRO ALL DAY 12 x 150g</t>
  </si>
  <si>
    <t>RUSKS</t>
  </si>
  <si>
    <t>OUMA BUTTERMILK 12X500G</t>
  </si>
  <si>
    <t>OUMA CONDENSED MILK 12X500G</t>
  </si>
  <si>
    <t>OUMA MUESLI 12X500G</t>
  </si>
  <si>
    <t>MAIZE CEREALS</t>
  </si>
  <si>
    <t>Iwisa SAMP 10X1KG</t>
  </si>
  <si>
    <t>PREMIER  BRAAIPAP 8X2,5KG</t>
  </si>
  <si>
    <t>IWISA INSTANT BANANA 10X1KG</t>
  </si>
  <si>
    <t>IWISA INSTANT ORIGINAL 10X1KG</t>
  </si>
  <si>
    <t>IWISA INSTANT STRAWBERRY 10X1KG</t>
  </si>
  <si>
    <t>IWISA INSTANT VANILLA 10X1KG</t>
  </si>
  <si>
    <t>Breakfast Cereals</t>
  </si>
  <si>
    <t>JUNGLE TASTEE WHEAT 20X1KG</t>
  </si>
  <si>
    <t>PRONUTRO BANANA WHEAT FREE 12X500G</t>
  </si>
  <si>
    <t>31/05/20224</t>
  </si>
  <si>
    <t>PRONUTRO W/WHEAT HONEYMELT 12X500G</t>
  </si>
  <si>
    <t>PRONUTRO ORIGINAL 12X500G</t>
  </si>
  <si>
    <t>PRONUTRO STRAWBERRY 12 X 500G</t>
  </si>
  <si>
    <t>CONFECTIONARY</t>
  </si>
  <si>
    <t>BEACON PINK AND WHITE MARSHMALLOWS 36x150g</t>
  </si>
  <si>
    <t>BEACON FIZZ POPS APPLE LARGE SINGLE UNIT 40</t>
  </si>
  <si>
    <t>BEACON FIZZ POPS CHERRY LARGE SINGLE UNIT 40'S</t>
  </si>
  <si>
    <t>BEACON FIZZERS CREAM SODA 24'S</t>
  </si>
  <si>
    <t>BEACON FIZZERS MINI DUBBLES STRAWBERRY/APPLE 24'S</t>
  </si>
  <si>
    <t>BEACON FIZZERS STRAWBERRY 24'S</t>
  </si>
  <si>
    <t>JELLY TOTS LARGE BAG 40</t>
  </si>
  <si>
    <t>JELLY TOTS SMALL BAG 40</t>
  </si>
  <si>
    <t>JELLY TOTS LICK N LEARN ALPHABET 40X100G</t>
  </si>
  <si>
    <t>JELLY TOTS LICK N LEARN NUMBERS 40X100G</t>
  </si>
  <si>
    <t>Jelly Tots Power Sour 40 x 100g</t>
  </si>
  <si>
    <t>SUPER C GRANADILLA SINGLE ROLL 24</t>
  </si>
  <si>
    <t>MAIZE AND CORN CRISPS</t>
  </si>
  <si>
    <t>WILLARDS FLINGS 16X150G</t>
  </si>
  <si>
    <t>THINGZ 8X150G</t>
  </si>
  <si>
    <t>POTATO CRISPS</t>
  </si>
  <si>
    <t>SIMBA POTATO CHIPS MRS BALLS CHUTNEY 24X125G</t>
  </si>
  <si>
    <t>SIMBA POTATO CHIPS SALT &amp; VINEGAR 24X125G</t>
  </si>
  <si>
    <t>SIMBA POTATO CHIPS MEXICAN CHILLI 24X125G</t>
  </si>
  <si>
    <t>CHUTNEYS</t>
  </si>
  <si>
    <t>MRS BALLS CHUTNEY EXTRA HOT 8X470G</t>
  </si>
  <si>
    <t>MRS BALLS CHUTNEY HOT 8X470G</t>
  </si>
  <si>
    <t>MRS BALLS CHUTNEY ORIGINAL 8X470G</t>
  </si>
  <si>
    <t>MRS BALLS CHUTNEY PEACH 8X470G</t>
  </si>
  <si>
    <t>MRS BALLS CHUTNEY JALAPENO 8X470G</t>
  </si>
  <si>
    <t>MRS BALLS CHUTNEY CHAKALAKA 8X470G</t>
  </si>
  <si>
    <t>ATCHARS</t>
  </si>
  <si>
    <t>PACKO PICKLES CHUNKY MANGO 12X380G</t>
  </si>
  <si>
    <t>PACKO PICKLES CURRIED CHILLIES 12X325G</t>
  </si>
  <si>
    <t>PACKO HOT MANGO ATCHAR 12X385G</t>
  </si>
  <si>
    <t>PACKO PICKLES HOT ATCHAR  12X385G</t>
  </si>
  <si>
    <t>PACKO MILD MANGO ATCHAR 12X385G</t>
  </si>
  <si>
    <t>PACKO MILD VEG ATCHAR 12X385G</t>
  </si>
  <si>
    <t>MIAMI MANGO ATCHAR HOT 12X400G</t>
  </si>
  <si>
    <t>MIAMI MANGO ATCHAR MILD 12X400G</t>
  </si>
  <si>
    <t>MIAMI VEGETABLE ATCHAR HOT 12X380G</t>
  </si>
  <si>
    <t>MIAMI VEGETABLE ATCHAR MILD 12X380G</t>
  </si>
  <si>
    <t>MIAMI MANGO ATCHAR GARLIC 12X380G</t>
  </si>
  <si>
    <t>MIAMI VEGETABLE ATCHAR GARLIC 12X380G</t>
  </si>
  <si>
    <t>SPICES AND SEASONINGS</t>
  </si>
  <si>
    <t>ROBERTSONS BBQ SPICE 2X10X60G</t>
  </si>
  <si>
    <t>ROBERTSONS CHICKEN SPICE 2X10X85g</t>
  </si>
  <si>
    <t>ROBERTSONS STEAK&amp;CHOPS SPICE 2X10X86ML</t>
  </si>
  <si>
    <t>ROBERTSONS CAYENNE PEPPER 10X40G</t>
  </si>
  <si>
    <t>ROBERTSONS MEAT TENDERIZER 10X88G</t>
  </si>
  <si>
    <t>ROBERTSONS GARLIC SALT 10X99G</t>
  </si>
  <si>
    <t>ROBERTSONS MIXED HERBS 10X18G</t>
  </si>
  <si>
    <t>ROBERTSONS PAPRIKA 10X44G</t>
  </si>
  <si>
    <t>ROBERTSONS PARSLEY 10X14G</t>
  </si>
  <si>
    <t>INA PAARMAN SEAS BRAAI &amp; GRILL 12X200ML</t>
  </si>
  <si>
    <t>INA PAARMAN SEAS HERB &amp; GARLIC 12X200ML</t>
  </si>
  <si>
    <t>Flippen Lekka Hot &amp; Spicy 200ML</t>
  </si>
  <si>
    <t>Flippen Lekka Chutney Sprinkle 200ML</t>
  </si>
  <si>
    <t>Flippen Lekka Multi Purpose 200ML</t>
  </si>
  <si>
    <t>Flippen Lekka Red Wine &amp; Garlic 200ML</t>
  </si>
  <si>
    <t>Flippen Lekka Worcester Sauce 200ML</t>
  </si>
  <si>
    <t>Flippen Lekka Chutney Sprinkle 100ML</t>
  </si>
  <si>
    <t>Flippen Lekka Multi Purpose 100ML</t>
  </si>
  <si>
    <t>Flippen Lekka Worcester Sauce 100ML</t>
  </si>
  <si>
    <t>Flippen Lekka Garlic Sprinkle Sauce 100ML</t>
  </si>
  <si>
    <t>Flippen Lekka Hot &amp; Spicy Sauce 100ML</t>
  </si>
  <si>
    <t>RAJAH CURRY POWDER FLAVOURFUL&amp;MILD 10X100G</t>
  </si>
  <si>
    <t>RAJAH CURRY POWDER MASALA 10X100G</t>
  </si>
  <si>
    <t>RAJAH CURRY POWDER HOT 10X100G</t>
  </si>
  <si>
    <t>RAJAH CURRY POWDER HOT 10X200G</t>
  </si>
  <si>
    <t>RAJAH CURRY POWDER MEDIUM 10X200G</t>
  </si>
  <si>
    <t>PACKO CHILLI BITE MIX 6X250G</t>
  </si>
  <si>
    <t>SALT</t>
  </si>
  <si>
    <t>MARINA BRAAI SALT WITH GARLIC 5X400G</t>
  </si>
  <si>
    <t>MARINA BRAAI SALT WITH SPICES 5X400G</t>
  </si>
  <si>
    <t>MARINA BRAAI SALT WITH PEPPER 5X400G</t>
  </si>
  <si>
    <t>MARINA BRAAI SALT WITH CORIANDER 5X400G</t>
  </si>
  <si>
    <t>MARINA BRAAI SALT WITH PERI PERI 5X400G</t>
  </si>
  <si>
    <t>Steers Seasoning Salt 12x225G</t>
  </si>
  <si>
    <t>FUNKY OUMA BRAAI SALT TIN 6x300g</t>
  </si>
  <si>
    <t>FUNKY OUMA SEA SALT TIN 300g</t>
  </si>
  <si>
    <t>FUNKY OUMA SEAFOOD SPICE TIN 175g</t>
  </si>
  <si>
    <t>BILTONG SPICES</t>
  </si>
  <si>
    <t>CROWN CHILLI BITE SPICE  10x2KG</t>
  </si>
  <si>
    <t>CROWN SAFARI BILTONG SPICE 10x2KG</t>
  </si>
  <si>
    <t>CROWN PLAASWORS BOEREWORS 10x2KG</t>
  </si>
  <si>
    <t>CROWN CHAKALAKA WORS SPICE 10x1KG</t>
  </si>
  <si>
    <t>CROWN DRY WORS SPICE 10x1KG</t>
  </si>
  <si>
    <t>Freddy Hirsh Biltong SPICES</t>
  </si>
  <si>
    <t>OOM FREDDY SPRINKLE NEW (24X200g)</t>
  </si>
  <si>
    <t>HUNTERS BILTONG DOYPACK (24X200G)</t>
  </si>
  <si>
    <t>OIL AND VINEGAR</t>
  </si>
  <si>
    <t>SAFARI BROWN SPIRIT VINEGAR  12X750ML</t>
  </si>
  <si>
    <t>SAFARI WHITE SPIRIT VINEGAR 12X750ML</t>
  </si>
  <si>
    <t>POWDERED SOUPS</t>
  </si>
  <si>
    <t>ROYCO PKT SOUP BROWN ONION 24x45G</t>
  </si>
  <si>
    <t>DESSERTS</t>
  </si>
  <si>
    <t>MOIRS BUTTERSCOTCH PUDDING 6X90G</t>
  </si>
  <si>
    <t>MOIRS CARAMEL PUDDING 6X90G</t>
  </si>
  <si>
    <t>MOIRS STRAWBERRY PUDDING 6X90G</t>
  </si>
  <si>
    <t>MOIRS VANILLA PUDDING 6X90G</t>
  </si>
  <si>
    <t>Dried Fruit</t>
  </si>
  <si>
    <t>Safari Fruit Rolls Guava 25x80g</t>
  </si>
  <si>
    <t>Safari Fruit Rolls Apricot 25 x 80g</t>
  </si>
  <si>
    <t>Safari Fruit Rolls Mango 25 x 80g</t>
  </si>
  <si>
    <t>Safari Fruit Rolls Peach 25 x 80g</t>
  </si>
  <si>
    <t>CANNED FRUIT</t>
  </si>
  <si>
    <t>KOO GUAVA HALVES 12X 410G CAN</t>
  </si>
  <si>
    <t>CANNED VEGETABLES</t>
  </si>
  <si>
    <t>ALL GOLD BRAAI RELISH 12X410G</t>
  </si>
  <si>
    <t>ALL GOLD TOMATO &amp; ONION MIX 12X410G</t>
  </si>
  <si>
    <t>KOO CHAKALAKA EXTRA HOT 12X410G</t>
  </si>
  <si>
    <t>KOO CHAKALAKA HOT&amp; SPICY 12X410G</t>
  </si>
  <si>
    <t>KOO CHAKALAKA MILD &amp;  SPICY 12X410G</t>
  </si>
  <si>
    <t>KOO CREAM STYLE SWEETCORN 12X415G</t>
  </si>
  <si>
    <t>KOO SAMP &amp; BEANS 12X400G</t>
  </si>
  <si>
    <t>KOO VEG CURRY 12X420G</t>
  </si>
  <si>
    <t>SPREADS</t>
  </si>
  <si>
    <t>BLACKCAT PEANUT BUTTER SMOOTH 12X400G</t>
  </si>
  <si>
    <t>BLACKCAT PEANUT BUTTER CRUNCHY 12X400G</t>
  </si>
  <si>
    <t>MARINADES (Dry)</t>
  </si>
  <si>
    <t>ROYCO TOMATO BREDIE 20X55G</t>
  </si>
  <si>
    <t>ROYCO Durban Curry 24x38G</t>
  </si>
  <si>
    <t>TABLE SAUCES</t>
  </si>
  <si>
    <t>ALLGOLD TOMATO SAUCE 6X350ML</t>
  </si>
  <si>
    <t>ALLGOLD TOMATO SAUCE 6X700ML</t>
  </si>
  <si>
    <t>STEERS SAUCES BBQ 2x6X375ML BOTTLE</t>
  </si>
  <si>
    <t>STEERS SAUCES MONKEY GLAND 2x6X375ML BOTTLE</t>
  </si>
  <si>
    <t>STEERS SAUCES PREGO 2x6X375ML BOTTLE</t>
  </si>
  <si>
    <t>SPUR SALAD &amp; FRENCH FRY DRESSING 12 x 500ml</t>
  </si>
  <si>
    <t xml:space="preserve">SPUR DURKY SAUCE 12x500ml </t>
  </si>
  <si>
    <t>SPUR BBQSAUCE 12x500ml</t>
  </si>
  <si>
    <t>WELLINGTON SWEET CHILLI Mild 12X500ML</t>
  </si>
  <si>
    <t>WELLINGTON SWEET CHILLI HOT 12X375ML</t>
  </si>
  <si>
    <t>LAZENBY WORCESTER SAUCE 6X250ML BOTTLE</t>
  </si>
  <si>
    <t>JIMMYS STEAKHOUSE SAUCE 12X375ML</t>
  </si>
  <si>
    <t>JIMMY'S STEAKHOUSE SAUCE 12X750ML</t>
  </si>
  <si>
    <t>PRODUCT AND PACK SIZE</t>
  </si>
  <si>
    <t>DISCOUNT</t>
  </si>
  <si>
    <t>UNIT COST</t>
  </si>
  <si>
    <t>ORDER QTY</t>
  </si>
  <si>
    <t>SUB-TOTAL</t>
  </si>
  <si>
    <t>TOTAL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</si>
</sst>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&quot;R&quot;\ * #,##0.00_ ;_ &quot;R&quot;\ * \-#,##0.00_ ;_ &quot;R&quot;\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5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44" fontId="4" fillId="0" borderId="0" xfId="2" applyFont="1" applyAlignment="1">
      <alignment horizontal="center"/>
    </xf>
    <xf numFmtId="0" fontId="5" fillId="2" borderId="0" xfId="1" applyFont="1" applyFill="1"/>
    <xf numFmtId="0" fontId="6" fillId="2" borderId="0" xfId="1" applyFont="1" applyFill="1"/>
    <xf numFmtId="0" fontId="7" fillId="0" borderId="0" xfId="1" applyFont="1"/>
    <xf numFmtId="0" fontId="8" fillId="0" borderId="0" xfId="1" applyFont="1" applyFill="1"/>
    <xf numFmtId="0" fontId="3" fillId="0" borderId="0" xfId="1" applyFont="1" applyAlignment="1">
      <alignment horizontal="center"/>
    </xf>
    <xf numFmtId="0" fontId="9" fillId="2" borderId="0" xfId="1" applyFont="1" applyFill="1"/>
    <xf numFmtId="0" fontId="9" fillId="0" borderId="0" xfId="1" applyFont="1" applyFill="1"/>
    <xf numFmtId="44" fontId="3" fillId="0" borderId="0" xfId="2" applyFont="1" applyAlignment="1">
      <alignment horizontal="center"/>
    </xf>
    <xf numFmtId="9" fontId="3" fillId="0" borderId="0" xfId="3" applyFont="1"/>
    <xf numFmtId="0" fontId="12" fillId="0" borderId="0" xfId="1" applyFont="1" applyAlignment="1">
      <alignment horizontal="center"/>
    </xf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9" fontId="4" fillId="0" borderId="0" xfId="3" applyFont="1"/>
    <xf numFmtId="9" fontId="5" fillId="2" borderId="0" xfId="3" applyFont="1" applyFill="1" applyAlignment="1" applyProtection="1">
      <alignment horizontal="center"/>
      <protection hidden="1"/>
    </xf>
    <xf numFmtId="0" fontId="5" fillId="2" borderId="0" xfId="1" applyFont="1" applyFill="1" applyProtection="1">
      <protection hidden="1"/>
    </xf>
    <xf numFmtId="9" fontId="4" fillId="0" borderId="0" xfId="3" applyFont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9" fontId="8" fillId="0" borderId="0" xfId="3" applyFont="1" applyFill="1" applyAlignment="1" applyProtection="1">
      <alignment horizontal="center"/>
      <protection hidden="1"/>
    </xf>
    <xf numFmtId="9" fontId="4" fillId="0" borderId="0" xfId="3" applyFont="1" applyProtection="1">
      <protection hidden="1"/>
    </xf>
    <xf numFmtId="0" fontId="4" fillId="0" borderId="9" xfId="1" applyFont="1" applyBorder="1" applyAlignment="1" applyProtection="1">
      <alignment horizontal="center"/>
      <protection hidden="1"/>
    </xf>
    <xf numFmtId="0" fontId="4" fillId="0" borderId="10" xfId="1" applyFont="1" applyBorder="1" applyAlignment="1" applyProtection="1">
      <alignment horizontal="center"/>
      <protection hidden="1"/>
    </xf>
    <xf numFmtId="0" fontId="4" fillId="0" borderId="11" xfId="1" applyFont="1" applyBorder="1" applyAlignment="1" applyProtection="1">
      <alignment horizontal="center"/>
      <protection hidden="1"/>
    </xf>
    <xf numFmtId="44" fontId="5" fillId="2" borderId="0" xfId="2" applyFont="1" applyFill="1" applyAlignment="1" applyProtection="1">
      <alignment horizontal="center"/>
      <protection hidden="1"/>
    </xf>
    <xf numFmtId="0" fontId="8" fillId="0" borderId="0" xfId="1" applyFont="1" applyFill="1" applyProtection="1">
      <protection hidden="1"/>
    </xf>
    <xf numFmtId="44" fontId="4" fillId="0" borderId="0" xfId="2" applyFont="1" applyAlignment="1" applyProtection="1">
      <alignment horizontal="center"/>
      <protection hidden="1"/>
    </xf>
    <xf numFmtId="9" fontId="4" fillId="0" borderId="0" xfId="1" applyNumberFormat="1" applyFont="1" applyAlignment="1" applyProtection="1">
      <alignment horizontal="center"/>
      <protection hidden="1"/>
    </xf>
    <xf numFmtId="14" fontId="5" fillId="2" borderId="0" xfId="1" applyNumberFormat="1" applyFont="1" applyFill="1" applyAlignment="1" applyProtection="1">
      <alignment horizontal="center"/>
      <protection hidden="1"/>
    </xf>
    <xf numFmtId="14" fontId="4" fillId="0" borderId="0" xfId="1" applyNumberFormat="1" applyFont="1" applyAlignment="1" applyProtection="1">
      <alignment horizontal="center"/>
      <protection hidden="1"/>
    </xf>
    <xf numFmtId="0" fontId="5" fillId="2" borderId="0" xfId="4" applyFont="1" applyFill="1" applyBorder="1" applyAlignment="1" applyProtection="1">
      <alignment horizontal="center" wrapText="1"/>
      <protection hidden="1"/>
    </xf>
    <xf numFmtId="0" fontId="5" fillId="2" borderId="0" xfId="5" applyFont="1" applyFill="1" applyBorder="1" applyAlignment="1" applyProtection="1">
      <alignment horizontal="left"/>
      <protection hidden="1"/>
    </xf>
    <xf numFmtId="44" fontId="5" fillId="2" borderId="0" xfId="2" applyFont="1" applyFill="1" applyBorder="1" applyAlignment="1" applyProtection="1">
      <alignment horizontal="center"/>
      <protection hidden="1"/>
    </xf>
    <xf numFmtId="0" fontId="10" fillId="0" borderId="0" xfId="4" applyFont="1" applyFill="1" applyBorder="1" applyAlignment="1" applyProtection="1">
      <alignment horizontal="center" wrapText="1"/>
      <protection hidden="1"/>
    </xf>
    <xf numFmtId="0" fontId="10" fillId="0" borderId="0" xfId="5" applyFont="1" applyFill="1" applyBorder="1" applyAlignment="1" applyProtection="1">
      <alignment horizontal="left"/>
      <protection hidden="1"/>
    </xf>
    <xf numFmtId="44" fontId="10" fillId="0" borderId="0" xfId="2" applyFont="1" applyFill="1" applyBorder="1" applyAlignment="1" applyProtection="1">
      <alignment horizontal="center"/>
      <protection hidden="1"/>
    </xf>
    <xf numFmtId="14" fontId="10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6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left"/>
      <protection hidden="1"/>
    </xf>
    <xf numFmtId="0" fontId="5" fillId="2" borderId="0" xfId="6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left"/>
      <protection hidden="1"/>
    </xf>
    <xf numFmtId="14" fontId="10" fillId="0" borderId="0" xfId="6" applyNumberFormat="1" applyFont="1" applyFill="1" applyBorder="1" applyAlignment="1" applyProtection="1">
      <alignment horizontal="center"/>
      <protection hidden="1"/>
    </xf>
    <xf numFmtId="0" fontId="10" fillId="0" borderId="0" xfId="6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5" fillId="2" borderId="0" xfId="7" applyFont="1" applyFill="1" applyBorder="1" applyAlignment="1" applyProtection="1">
      <alignment horizontal="left"/>
      <protection hidden="1"/>
    </xf>
    <xf numFmtId="0" fontId="10" fillId="0" borderId="0" xfId="7" applyFont="1" applyFill="1" applyBorder="1" applyAlignment="1" applyProtection="1">
      <alignment horizontal="left"/>
      <protection hidden="1"/>
    </xf>
    <xf numFmtId="0" fontId="8" fillId="0" borderId="0" xfId="6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left"/>
      <protection hidden="1"/>
    </xf>
    <xf numFmtId="0" fontId="8" fillId="0" borderId="0" xfId="1" applyFont="1" applyFill="1" applyAlignment="1" applyProtection="1">
      <alignment horizontal="center"/>
      <protection hidden="1"/>
    </xf>
    <xf numFmtId="44" fontId="8" fillId="0" borderId="0" xfId="2" applyFont="1" applyFill="1" applyBorder="1" applyAlignment="1" applyProtection="1">
      <alignment horizontal="center"/>
      <protection hidden="1"/>
    </xf>
    <xf numFmtId="0" fontId="14" fillId="3" borderId="0" xfId="2" applyNumberFormat="1" applyFont="1" applyFill="1" applyAlignment="1">
      <alignment horizontal="center"/>
    </xf>
    <xf numFmtId="0" fontId="14" fillId="3" borderId="0" xfId="2" applyNumberFormat="1" applyFont="1" applyFill="1" applyAlignment="1" applyProtection="1">
      <alignment horizontal="center"/>
      <protection locked="0"/>
    </xf>
    <xf numFmtId="0" fontId="14" fillId="3" borderId="0" xfId="2" applyNumberFormat="1" applyFont="1" applyFill="1" applyBorder="1" applyAlignment="1" applyProtection="1">
      <alignment horizontal="center"/>
      <protection locked="0"/>
    </xf>
  </cellXfs>
  <cellStyles count="3752">
    <cellStyle name="Comma 2" xfId="8"/>
    <cellStyle name="Comma 2 2" xfId="9"/>
    <cellStyle name="Comma 3" xfId="10"/>
    <cellStyle name="Comma 5" xfId="11"/>
    <cellStyle name="Comma 5 10" xfId="12"/>
    <cellStyle name="Comma 5 10 2" xfId="13"/>
    <cellStyle name="Comma 5 10 3" xfId="14"/>
    <cellStyle name="Comma 5 10 4" xfId="15"/>
    <cellStyle name="Comma 5 10 5" xfId="16"/>
    <cellStyle name="Comma 5 11" xfId="17"/>
    <cellStyle name="Comma 5 11 2" xfId="18"/>
    <cellStyle name="Comma 5 11 3" xfId="19"/>
    <cellStyle name="Comma 5 11 4" xfId="20"/>
    <cellStyle name="Comma 5 11 5" xfId="21"/>
    <cellStyle name="Comma 5 12" xfId="22"/>
    <cellStyle name="Comma 5 12 2" xfId="23"/>
    <cellStyle name="Comma 5 12 3" xfId="24"/>
    <cellStyle name="Comma 5 12 4" xfId="25"/>
    <cellStyle name="Comma 5 12 5" xfId="26"/>
    <cellStyle name="Comma 5 13" xfId="27"/>
    <cellStyle name="Comma 5 13 2" xfId="28"/>
    <cellStyle name="Comma 5 13 3" xfId="29"/>
    <cellStyle name="Comma 5 13 4" xfId="30"/>
    <cellStyle name="Comma 5 13 5" xfId="31"/>
    <cellStyle name="Comma 5 14" xfId="32"/>
    <cellStyle name="Comma 5 14 2" xfId="33"/>
    <cellStyle name="Comma 5 14 3" xfId="34"/>
    <cellStyle name="Comma 5 14 4" xfId="35"/>
    <cellStyle name="Comma 5 14 5" xfId="36"/>
    <cellStyle name="Comma 5 15" xfId="37"/>
    <cellStyle name="Comma 5 15 2" xfId="38"/>
    <cellStyle name="Comma 5 15 3" xfId="39"/>
    <cellStyle name="Comma 5 15 4" xfId="40"/>
    <cellStyle name="Comma 5 15 5" xfId="41"/>
    <cellStyle name="Comma 5 16" xfId="42"/>
    <cellStyle name="Comma 5 16 2" xfId="43"/>
    <cellStyle name="Comma 5 16 3" xfId="44"/>
    <cellStyle name="Comma 5 16 4" xfId="45"/>
    <cellStyle name="Comma 5 16 5" xfId="46"/>
    <cellStyle name="Comma 5 17" xfId="47"/>
    <cellStyle name="Comma 5 17 2" xfId="48"/>
    <cellStyle name="Comma 5 17 3" xfId="49"/>
    <cellStyle name="Comma 5 17 4" xfId="50"/>
    <cellStyle name="Comma 5 17 5" xfId="51"/>
    <cellStyle name="Comma 5 18" xfId="52"/>
    <cellStyle name="Comma 5 18 2" xfId="53"/>
    <cellStyle name="Comma 5 18 3" xfId="54"/>
    <cellStyle name="Comma 5 18 4" xfId="55"/>
    <cellStyle name="Comma 5 18 5" xfId="56"/>
    <cellStyle name="Comma 5 19" xfId="57"/>
    <cellStyle name="Comma 5 19 2" xfId="58"/>
    <cellStyle name="Comma 5 19 3" xfId="59"/>
    <cellStyle name="Comma 5 19 4" xfId="60"/>
    <cellStyle name="Comma 5 19 5" xfId="61"/>
    <cellStyle name="Comma 5 2" xfId="62"/>
    <cellStyle name="Comma 5 2 10" xfId="63"/>
    <cellStyle name="Comma 5 2 11" xfId="64"/>
    <cellStyle name="Comma 5 2 12" xfId="65"/>
    <cellStyle name="Comma 5 2 13" xfId="66"/>
    <cellStyle name="Comma 5 2 2" xfId="67"/>
    <cellStyle name="Comma 5 2 2 2" xfId="68"/>
    <cellStyle name="Comma 5 2 2 3" xfId="69"/>
    <cellStyle name="Comma 5 2 2 4" xfId="70"/>
    <cellStyle name="Comma 5 2 2 5" xfId="71"/>
    <cellStyle name="Comma 5 2 3" xfId="72"/>
    <cellStyle name="Comma 5 2 3 2" xfId="73"/>
    <cellStyle name="Comma 5 2 3 3" xfId="74"/>
    <cellStyle name="Comma 5 2 3 4" xfId="75"/>
    <cellStyle name="Comma 5 2 3 5" xfId="76"/>
    <cellStyle name="Comma 5 2 4" xfId="77"/>
    <cellStyle name="Comma 5 2 4 2" xfId="78"/>
    <cellStyle name="Comma 5 2 4 3" xfId="79"/>
    <cellStyle name="Comma 5 2 4 4" xfId="80"/>
    <cellStyle name="Comma 5 2 4 5" xfId="81"/>
    <cellStyle name="Comma 5 2 5" xfId="82"/>
    <cellStyle name="Comma 5 2 5 2" xfId="83"/>
    <cellStyle name="Comma 5 2 5 3" xfId="84"/>
    <cellStyle name="Comma 5 2 5 4" xfId="85"/>
    <cellStyle name="Comma 5 2 5 5" xfId="86"/>
    <cellStyle name="Comma 5 2 6" xfId="87"/>
    <cellStyle name="Comma 5 2 6 2" xfId="88"/>
    <cellStyle name="Comma 5 2 6 3" xfId="89"/>
    <cellStyle name="Comma 5 2 6 4" xfId="90"/>
    <cellStyle name="Comma 5 2 6 5" xfId="91"/>
    <cellStyle name="Comma 5 2 7" xfId="92"/>
    <cellStyle name="Comma 5 2 7 2" xfId="93"/>
    <cellStyle name="Comma 5 2 7 3" xfId="94"/>
    <cellStyle name="Comma 5 2 7 4" xfId="95"/>
    <cellStyle name="Comma 5 2 7 5" xfId="96"/>
    <cellStyle name="Comma 5 2 8" xfId="97"/>
    <cellStyle name="Comma 5 2 8 2" xfId="98"/>
    <cellStyle name="Comma 5 2 8 3" xfId="99"/>
    <cellStyle name="Comma 5 2 8 4" xfId="100"/>
    <cellStyle name="Comma 5 2 8 5" xfId="101"/>
    <cellStyle name="Comma 5 2 9" xfId="102"/>
    <cellStyle name="Comma 5 2 9 2" xfId="103"/>
    <cellStyle name="Comma 5 2 9 3" xfId="104"/>
    <cellStyle name="Comma 5 2 9 4" xfId="105"/>
    <cellStyle name="Comma 5 2 9 5" xfId="106"/>
    <cellStyle name="Comma 5 20" xfId="107"/>
    <cellStyle name="Comma 5 20 2" xfId="108"/>
    <cellStyle name="Comma 5 20 3" xfId="109"/>
    <cellStyle name="Comma 5 20 4" xfId="110"/>
    <cellStyle name="Comma 5 20 5" xfId="111"/>
    <cellStyle name="Comma 5 21" xfId="112"/>
    <cellStyle name="Comma 5 21 2" xfId="113"/>
    <cellStyle name="Comma 5 21 3" xfId="114"/>
    <cellStyle name="Comma 5 21 4" xfId="115"/>
    <cellStyle name="Comma 5 21 5" xfId="116"/>
    <cellStyle name="Comma 5 22" xfId="117"/>
    <cellStyle name="Comma 5 22 2" xfId="118"/>
    <cellStyle name="Comma 5 22 3" xfId="119"/>
    <cellStyle name="Comma 5 22 4" xfId="120"/>
    <cellStyle name="Comma 5 22 5" xfId="121"/>
    <cellStyle name="Comma 5 23" xfId="122"/>
    <cellStyle name="Comma 5 23 2" xfId="123"/>
    <cellStyle name="Comma 5 23 3" xfId="124"/>
    <cellStyle name="Comma 5 23 4" xfId="125"/>
    <cellStyle name="Comma 5 23 5" xfId="126"/>
    <cellStyle name="Comma 5 24" xfId="127"/>
    <cellStyle name="Comma 5 24 2" xfId="128"/>
    <cellStyle name="Comma 5 24 3" xfId="129"/>
    <cellStyle name="Comma 5 24 4" xfId="130"/>
    <cellStyle name="Comma 5 24 5" xfId="131"/>
    <cellStyle name="Comma 5 25" xfId="132"/>
    <cellStyle name="Comma 5 25 2" xfId="133"/>
    <cellStyle name="Comma 5 25 3" xfId="134"/>
    <cellStyle name="Comma 5 25 4" xfId="135"/>
    <cellStyle name="Comma 5 25 5" xfId="136"/>
    <cellStyle name="Comma 5 26" xfId="137"/>
    <cellStyle name="Comma 5 26 2" xfId="138"/>
    <cellStyle name="Comma 5 26 3" xfId="139"/>
    <cellStyle name="Comma 5 26 4" xfId="140"/>
    <cellStyle name="Comma 5 26 5" xfId="141"/>
    <cellStyle name="Comma 5 27" xfId="142"/>
    <cellStyle name="Comma 5 27 2" xfId="143"/>
    <cellStyle name="Comma 5 27 3" xfId="144"/>
    <cellStyle name="Comma 5 27 4" xfId="145"/>
    <cellStyle name="Comma 5 27 5" xfId="146"/>
    <cellStyle name="Comma 5 28" xfId="147"/>
    <cellStyle name="Comma 5 28 2" xfId="148"/>
    <cellStyle name="Comma 5 28 3" xfId="149"/>
    <cellStyle name="Comma 5 28 4" xfId="150"/>
    <cellStyle name="Comma 5 28 5" xfId="151"/>
    <cellStyle name="Comma 5 29" xfId="152"/>
    <cellStyle name="Comma 5 29 2" xfId="153"/>
    <cellStyle name="Comma 5 29 3" xfId="154"/>
    <cellStyle name="Comma 5 29 4" xfId="155"/>
    <cellStyle name="Comma 5 29 5" xfId="156"/>
    <cellStyle name="Comma 5 3" xfId="157"/>
    <cellStyle name="Comma 5 3 2" xfId="158"/>
    <cellStyle name="Comma 5 3 3" xfId="159"/>
    <cellStyle name="Comma 5 3 4" xfId="160"/>
    <cellStyle name="Comma 5 3 5" xfId="161"/>
    <cellStyle name="Comma 5 30" xfId="162"/>
    <cellStyle name="Comma 5 30 2" xfId="163"/>
    <cellStyle name="Comma 5 30 3" xfId="164"/>
    <cellStyle name="Comma 5 30 4" xfId="165"/>
    <cellStyle name="Comma 5 30 5" xfId="166"/>
    <cellStyle name="Comma 5 31" xfId="167"/>
    <cellStyle name="Comma 5 31 2" xfId="168"/>
    <cellStyle name="Comma 5 31 3" xfId="169"/>
    <cellStyle name="Comma 5 31 4" xfId="170"/>
    <cellStyle name="Comma 5 31 5" xfId="171"/>
    <cellStyle name="Comma 5 32" xfId="172"/>
    <cellStyle name="Comma 5 32 2" xfId="173"/>
    <cellStyle name="Comma 5 32 3" xfId="174"/>
    <cellStyle name="Comma 5 32 4" xfId="175"/>
    <cellStyle name="Comma 5 32 5" xfId="176"/>
    <cellStyle name="Comma 5 33" xfId="177"/>
    <cellStyle name="Comma 5 33 2" xfId="178"/>
    <cellStyle name="Comma 5 33 3" xfId="179"/>
    <cellStyle name="Comma 5 33 4" xfId="180"/>
    <cellStyle name="Comma 5 33 5" xfId="181"/>
    <cellStyle name="Comma 5 34" xfId="182"/>
    <cellStyle name="Comma 5 34 2" xfId="183"/>
    <cellStyle name="Comma 5 34 3" xfId="184"/>
    <cellStyle name="Comma 5 34 4" xfId="185"/>
    <cellStyle name="Comma 5 34 5" xfId="186"/>
    <cellStyle name="Comma 5 4" xfId="187"/>
    <cellStyle name="Comma 5 4 2" xfId="188"/>
    <cellStyle name="Comma 5 4 3" xfId="189"/>
    <cellStyle name="Comma 5 4 4" xfId="190"/>
    <cellStyle name="Comma 5 4 5" xfId="191"/>
    <cellStyle name="Comma 5 5" xfId="192"/>
    <cellStyle name="Comma 5 5 2" xfId="193"/>
    <cellStyle name="Comma 5 5 3" xfId="194"/>
    <cellStyle name="Comma 5 5 4" xfId="195"/>
    <cellStyle name="Comma 5 5 5" xfId="196"/>
    <cellStyle name="Comma 5 6" xfId="197"/>
    <cellStyle name="Comma 5 6 2" xfId="198"/>
    <cellStyle name="Comma 5 6 3" xfId="199"/>
    <cellStyle name="Comma 5 6 4" xfId="200"/>
    <cellStyle name="Comma 5 6 5" xfId="201"/>
    <cellStyle name="Comma 5 7" xfId="202"/>
    <cellStyle name="Comma 5 7 2" xfId="203"/>
    <cellStyle name="Comma 5 7 3" xfId="204"/>
    <cellStyle name="Comma 5 7 4" xfId="205"/>
    <cellStyle name="Comma 5 7 5" xfId="206"/>
    <cellStyle name="Comma 5 8" xfId="207"/>
    <cellStyle name="Comma 5 8 2" xfId="208"/>
    <cellStyle name="Comma 5 8 3" xfId="209"/>
    <cellStyle name="Comma 5 8 4" xfId="210"/>
    <cellStyle name="Comma 5 8 5" xfId="211"/>
    <cellStyle name="Comma 5 9" xfId="212"/>
    <cellStyle name="Comma 5 9 2" xfId="213"/>
    <cellStyle name="Comma 5 9 3" xfId="214"/>
    <cellStyle name="Comma 5 9 4" xfId="215"/>
    <cellStyle name="Comma 5 9 5" xfId="216"/>
    <cellStyle name="Currency 2" xfId="2"/>
    <cellStyle name="Currency 2 2" xfId="217"/>
    <cellStyle name="Currency 2 2 2" xfId="218"/>
    <cellStyle name="Currency 2 2 3" xfId="219"/>
    <cellStyle name="Currency 2 2 4" xfId="220"/>
    <cellStyle name="Currency 2 2 5" xfId="221"/>
    <cellStyle name="Currency 3" xfId="222"/>
    <cellStyle name="Currency 3 10" xfId="223"/>
    <cellStyle name="Currency 3 10 2" xfId="224"/>
    <cellStyle name="Currency 3 10 3" xfId="225"/>
    <cellStyle name="Currency 3 10 4" xfId="226"/>
    <cellStyle name="Currency 3 10 5" xfId="227"/>
    <cellStyle name="Currency 3 11" xfId="228"/>
    <cellStyle name="Currency 3 11 2" xfId="229"/>
    <cellStyle name="Currency 3 11 3" xfId="230"/>
    <cellStyle name="Currency 3 11 4" xfId="231"/>
    <cellStyle name="Currency 3 11 5" xfId="232"/>
    <cellStyle name="Currency 3 12" xfId="233"/>
    <cellStyle name="Currency 3 12 2" xfId="234"/>
    <cellStyle name="Currency 3 12 3" xfId="235"/>
    <cellStyle name="Currency 3 12 4" xfId="236"/>
    <cellStyle name="Currency 3 12 5" xfId="237"/>
    <cellStyle name="Currency 3 13" xfId="238"/>
    <cellStyle name="Currency 3 13 2" xfId="239"/>
    <cellStyle name="Currency 3 13 3" xfId="240"/>
    <cellStyle name="Currency 3 13 4" xfId="241"/>
    <cellStyle name="Currency 3 13 5" xfId="242"/>
    <cellStyle name="Currency 3 14" xfId="243"/>
    <cellStyle name="Currency 3 14 2" xfId="244"/>
    <cellStyle name="Currency 3 14 3" xfId="245"/>
    <cellStyle name="Currency 3 14 4" xfId="246"/>
    <cellStyle name="Currency 3 14 5" xfId="247"/>
    <cellStyle name="Currency 3 15" xfId="248"/>
    <cellStyle name="Currency 3 15 2" xfId="249"/>
    <cellStyle name="Currency 3 15 3" xfId="250"/>
    <cellStyle name="Currency 3 15 4" xfId="251"/>
    <cellStyle name="Currency 3 15 5" xfId="252"/>
    <cellStyle name="Currency 3 16" xfId="253"/>
    <cellStyle name="Currency 3 16 2" xfId="254"/>
    <cellStyle name="Currency 3 16 3" xfId="255"/>
    <cellStyle name="Currency 3 16 4" xfId="256"/>
    <cellStyle name="Currency 3 16 5" xfId="257"/>
    <cellStyle name="Currency 3 17" xfId="258"/>
    <cellStyle name="Currency 3 17 2" xfId="259"/>
    <cellStyle name="Currency 3 17 3" xfId="260"/>
    <cellStyle name="Currency 3 17 4" xfId="261"/>
    <cellStyle name="Currency 3 17 5" xfId="262"/>
    <cellStyle name="Currency 3 18" xfId="263"/>
    <cellStyle name="Currency 3 18 2" xfId="264"/>
    <cellStyle name="Currency 3 18 3" xfId="265"/>
    <cellStyle name="Currency 3 18 4" xfId="266"/>
    <cellStyle name="Currency 3 18 5" xfId="267"/>
    <cellStyle name="Currency 3 19" xfId="268"/>
    <cellStyle name="Currency 3 19 2" xfId="269"/>
    <cellStyle name="Currency 3 19 3" xfId="270"/>
    <cellStyle name="Currency 3 19 4" xfId="271"/>
    <cellStyle name="Currency 3 19 5" xfId="272"/>
    <cellStyle name="Currency 3 2" xfId="273"/>
    <cellStyle name="Currency 3 2 10" xfId="274"/>
    <cellStyle name="Currency 3 2 11" xfId="275"/>
    <cellStyle name="Currency 3 2 12" xfId="276"/>
    <cellStyle name="Currency 3 2 13" xfId="277"/>
    <cellStyle name="Currency 3 2 2" xfId="278"/>
    <cellStyle name="Currency 3 2 2 2" xfId="279"/>
    <cellStyle name="Currency 3 2 2 3" xfId="280"/>
    <cellStyle name="Currency 3 2 2 4" xfId="281"/>
    <cellStyle name="Currency 3 2 2 5" xfId="282"/>
    <cellStyle name="Currency 3 2 3" xfId="283"/>
    <cellStyle name="Currency 3 2 3 2" xfId="284"/>
    <cellStyle name="Currency 3 2 3 3" xfId="285"/>
    <cellStyle name="Currency 3 2 3 4" xfId="286"/>
    <cellStyle name="Currency 3 2 3 5" xfId="287"/>
    <cellStyle name="Currency 3 2 4" xfId="288"/>
    <cellStyle name="Currency 3 2 4 2" xfId="289"/>
    <cellStyle name="Currency 3 2 4 3" xfId="290"/>
    <cellStyle name="Currency 3 2 4 4" xfId="291"/>
    <cellStyle name="Currency 3 2 4 5" xfId="292"/>
    <cellStyle name="Currency 3 2 5" xfId="293"/>
    <cellStyle name="Currency 3 2 5 2" xfId="294"/>
    <cellStyle name="Currency 3 2 5 3" xfId="295"/>
    <cellStyle name="Currency 3 2 5 4" xfId="296"/>
    <cellStyle name="Currency 3 2 5 5" xfId="297"/>
    <cellStyle name="Currency 3 2 6" xfId="298"/>
    <cellStyle name="Currency 3 2 6 2" xfId="299"/>
    <cellStyle name="Currency 3 2 6 3" xfId="300"/>
    <cellStyle name="Currency 3 2 6 4" xfId="301"/>
    <cellStyle name="Currency 3 2 6 5" xfId="302"/>
    <cellStyle name="Currency 3 2 7" xfId="303"/>
    <cellStyle name="Currency 3 2 7 2" xfId="304"/>
    <cellStyle name="Currency 3 2 7 3" xfId="305"/>
    <cellStyle name="Currency 3 2 7 4" xfId="306"/>
    <cellStyle name="Currency 3 2 7 5" xfId="307"/>
    <cellStyle name="Currency 3 2 8" xfId="308"/>
    <cellStyle name="Currency 3 2 8 2" xfId="309"/>
    <cellStyle name="Currency 3 2 8 3" xfId="310"/>
    <cellStyle name="Currency 3 2 8 4" xfId="311"/>
    <cellStyle name="Currency 3 2 8 5" xfId="312"/>
    <cellStyle name="Currency 3 2 9" xfId="313"/>
    <cellStyle name="Currency 3 2 9 2" xfId="314"/>
    <cellStyle name="Currency 3 2 9 3" xfId="315"/>
    <cellStyle name="Currency 3 2 9 4" xfId="316"/>
    <cellStyle name="Currency 3 2 9 5" xfId="317"/>
    <cellStyle name="Currency 3 20" xfId="318"/>
    <cellStyle name="Currency 3 20 2" xfId="319"/>
    <cellStyle name="Currency 3 20 3" xfId="320"/>
    <cellStyle name="Currency 3 20 4" xfId="321"/>
    <cellStyle name="Currency 3 20 5" xfId="322"/>
    <cellStyle name="Currency 3 21" xfId="323"/>
    <cellStyle name="Currency 3 21 2" xfId="324"/>
    <cellStyle name="Currency 3 21 3" xfId="325"/>
    <cellStyle name="Currency 3 21 4" xfId="326"/>
    <cellStyle name="Currency 3 21 5" xfId="327"/>
    <cellStyle name="Currency 3 22" xfId="328"/>
    <cellStyle name="Currency 3 22 2" xfId="329"/>
    <cellStyle name="Currency 3 22 3" xfId="330"/>
    <cellStyle name="Currency 3 22 4" xfId="331"/>
    <cellStyle name="Currency 3 22 5" xfId="332"/>
    <cellStyle name="Currency 3 23" xfId="333"/>
    <cellStyle name="Currency 3 23 2" xfId="334"/>
    <cellStyle name="Currency 3 23 3" xfId="335"/>
    <cellStyle name="Currency 3 23 4" xfId="336"/>
    <cellStyle name="Currency 3 23 5" xfId="337"/>
    <cellStyle name="Currency 3 24" xfId="338"/>
    <cellStyle name="Currency 3 24 2" xfId="339"/>
    <cellStyle name="Currency 3 24 3" xfId="340"/>
    <cellStyle name="Currency 3 24 4" xfId="341"/>
    <cellStyle name="Currency 3 24 5" xfId="342"/>
    <cellStyle name="Currency 3 25" xfId="343"/>
    <cellStyle name="Currency 3 25 2" xfId="344"/>
    <cellStyle name="Currency 3 25 3" xfId="345"/>
    <cellStyle name="Currency 3 25 4" xfId="346"/>
    <cellStyle name="Currency 3 25 5" xfId="347"/>
    <cellStyle name="Currency 3 26" xfId="348"/>
    <cellStyle name="Currency 3 26 2" xfId="349"/>
    <cellStyle name="Currency 3 26 3" xfId="350"/>
    <cellStyle name="Currency 3 26 4" xfId="351"/>
    <cellStyle name="Currency 3 26 5" xfId="352"/>
    <cellStyle name="Currency 3 27" xfId="353"/>
    <cellStyle name="Currency 3 27 2" xfId="354"/>
    <cellStyle name="Currency 3 27 3" xfId="355"/>
    <cellStyle name="Currency 3 27 4" xfId="356"/>
    <cellStyle name="Currency 3 27 5" xfId="357"/>
    <cellStyle name="Currency 3 28" xfId="358"/>
    <cellStyle name="Currency 3 28 2" xfId="359"/>
    <cellStyle name="Currency 3 28 3" xfId="360"/>
    <cellStyle name="Currency 3 28 4" xfId="361"/>
    <cellStyle name="Currency 3 28 5" xfId="362"/>
    <cellStyle name="Currency 3 29" xfId="363"/>
    <cellStyle name="Currency 3 29 2" xfId="364"/>
    <cellStyle name="Currency 3 29 3" xfId="365"/>
    <cellStyle name="Currency 3 29 4" xfId="366"/>
    <cellStyle name="Currency 3 29 5" xfId="367"/>
    <cellStyle name="Currency 3 3" xfId="368"/>
    <cellStyle name="Currency 3 3 2" xfId="369"/>
    <cellStyle name="Currency 3 3 3" xfId="370"/>
    <cellStyle name="Currency 3 3 4" xfId="371"/>
    <cellStyle name="Currency 3 3 5" xfId="372"/>
    <cellStyle name="Currency 3 30" xfId="373"/>
    <cellStyle name="Currency 3 30 2" xfId="374"/>
    <cellStyle name="Currency 3 30 3" xfId="375"/>
    <cellStyle name="Currency 3 30 4" xfId="376"/>
    <cellStyle name="Currency 3 30 5" xfId="377"/>
    <cellStyle name="Currency 3 31" xfId="378"/>
    <cellStyle name="Currency 3 31 2" xfId="379"/>
    <cellStyle name="Currency 3 31 3" xfId="380"/>
    <cellStyle name="Currency 3 31 4" xfId="381"/>
    <cellStyle name="Currency 3 31 5" xfId="382"/>
    <cellStyle name="Currency 3 32" xfId="383"/>
    <cellStyle name="Currency 3 32 2" xfId="384"/>
    <cellStyle name="Currency 3 32 3" xfId="385"/>
    <cellStyle name="Currency 3 32 4" xfId="386"/>
    <cellStyle name="Currency 3 32 5" xfId="387"/>
    <cellStyle name="Currency 3 33" xfId="388"/>
    <cellStyle name="Currency 3 33 2" xfId="389"/>
    <cellStyle name="Currency 3 33 3" xfId="390"/>
    <cellStyle name="Currency 3 33 4" xfId="391"/>
    <cellStyle name="Currency 3 33 5" xfId="392"/>
    <cellStyle name="Currency 3 34" xfId="393"/>
    <cellStyle name="Currency 3 34 2" xfId="394"/>
    <cellStyle name="Currency 3 34 3" xfId="395"/>
    <cellStyle name="Currency 3 34 4" xfId="396"/>
    <cellStyle name="Currency 3 34 5" xfId="397"/>
    <cellStyle name="Currency 3 35" xfId="398"/>
    <cellStyle name="Currency 3 36" xfId="399"/>
    <cellStyle name="Currency 3 37" xfId="400"/>
    <cellStyle name="Currency 3 4" xfId="401"/>
    <cellStyle name="Currency 3 4 2" xfId="402"/>
    <cellStyle name="Currency 3 4 3" xfId="403"/>
    <cellStyle name="Currency 3 4 4" xfId="404"/>
    <cellStyle name="Currency 3 4 5" xfId="405"/>
    <cellStyle name="Currency 3 5" xfId="406"/>
    <cellStyle name="Currency 3 5 2" xfId="407"/>
    <cellStyle name="Currency 3 5 3" xfId="408"/>
    <cellStyle name="Currency 3 5 4" xfId="409"/>
    <cellStyle name="Currency 3 5 5" xfId="410"/>
    <cellStyle name="Currency 3 6" xfId="411"/>
    <cellStyle name="Currency 3 6 2" xfId="412"/>
    <cellStyle name="Currency 3 6 3" xfId="413"/>
    <cellStyle name="Currency 3 6 4" xfId="414"/>
    <cellStyle name="Currency 3 6 5" xfId="415"/>
    <cellStyle name="Currency 3 7" xfId="416"/>
    <cellStyle name="Currency 3 7 2" xfId="417"/>
    <cellStyle name="Currency 3 7 3" xfId="418"/>
    <cellStyle name="Currency 3 7 4" xfId="419"/>
    <cellStyle name="Currency 3 7 5" xfId="420"/>
    <cellStyle name="Currency 3 8" xfId="421"/>
    <cellStyle name="Currency 3 8 2" xfId="422"/>
    <cellStyle name="Currency 3 8 3" xfId="423"/>
    <cellStyle name="Currency 3 8 4" xfId="424"/>
    <cellStyle name="Currency 3 8 5" xfId="425"/>
    <cellStyle name="Currency 3 9" xfId="426"/>
    <cellStyle name="Currency 3 9 2" xfId="427"/>
    <cellStyle name="Currency 3 9 3" xfId="428"/>
    <cellStyle name="Currency 3 9 4" xfId="429"/>
    <cellStyle name="Currency 3 9 5" xfId="430"/>
    <cellStyle name="Currency 5" xfId="431"/>
    <cellStyle name="Currency 5 10" xfId="432"/>
    <cellStyle name="Currency 5 10 2" xfId="433"/>
    <cellStyle name="Currency 5 10 3" xfId="434"/>
    <cellStyle name="Currency 5 10 4" xfId="435"/>
    <cellStyle name="Currency 5 10 5" xfId="436"/>
    <cellStyle name="Currency 5 11" xfId="437"/>
    <cellStyle name="Currency 5 11 2" xfId="438"/>
    <cellStyle name="Currency 5 11 3" xfId="439"/>
    <cellStyle name="Currency 5 11 4" xfId="440"/>
    <cellStyle name="Currency 5 11 5" xfId="441"/>
    <cellStyle name="Currency 5 12" xfId="442"/>
    <cellStyle name="Currency 5 12 2" xfId="443"/>
    <cellStyle name="Currency 5 12 3" xfId="444"/>
    <cellStyle name="Currency 5 12 4" xfId="445"/>
    <cellStyle name="Currency 5 12 5" xfId="446"/>
    <cellStyle name="Currency 5 13" xfId="447"/>
    <cellStyle name="Currency 5 13 2" xfId="448"/>
    <cellStyle name="Currency 5 13 3" xfId="449"/>
    <cellStyle name="Currency 5 13 4" xfId="450"/>
    <cellStyle name="Currency 5 13 5" xfId="451"/>
    <cellStyle name="Currency 5 14" xfId="452"/>
    <cellStyle name="Currency 5 14 2" xfId="453"/>
    <cellStyle name="Currency 5 14 3" xfId="454"/>
    <cellStyle name="Currency 5 14 4" xfId="455"/>
    <cellStyle name="Currency 5 14 5" xfId="456"/>
    <cellStyle name="Currency 5 15" xfId="457"/>
    <cellStyle name="Currency 5 15 2" xfId="458"/>
    <cellStyle name="Currency 5 15 3" xfId="459"/>
    <cellStyle name="Currency 5 15 4" xfId="460"/>
    <cellStyle name="Currency 5 15 5" xfId="461"/>
    <cellStyle name="Currency 5 16" xfId="462"/>
    <cellStyle name="Currency 5 16 2" xfId="463"/>
    <cellStyle name="Currency 5 16 3" xfId="464"/>
    <cellStyle name="Currency 5 16 4" xfId="465"/>
    <cellStyle name="Currency 5 16 5" xfId="466"/>
    <cellStyle name="Currency 5 17" xfId="467"/>
    <cellStyle name="Currency 5 17 2" xfId="468"/>
    <cellStyle name="Currency 5 17 3" xfId="469"/>
    <cellStyle name="Currency 5 17 4" xfId="470"/>
    <cellStyle name="Currency 5 17 5" xfId="471"/>
    <cellStyle name="Currency 5 18" xfId="472"/>
    <cellStyle name="Currency 5 18 2" xfId="473"/>
    <cellStyle name="Currency 5 18 3" xfId="474"/>
    <cellStyle name="Currency 5 18 4" xfId="475"/>
    <cellStyle name="Currency 5 18 5" xfId="476"/>
    <cellStyle name="Currency 5 19" xfId="477"/>
    <cellStyle name="Currency 5 19 2" xfId="478"/>
    <cellStyle name="Currency 5 19 3" xfId="479"/>
    <cellStyle name="Currency 5 19 4" xfId="480"/>
    <cellStyle name="Currency 5 19 5" xfId="481"/>
    <cellStyle name="Currency 5 2" xfId="482"/>
    <cellStyle name="Currency 5 2 10" xfId="483"/>
    <cellStyle name="Currency 5 2 11" xfId="484"/>
    <cellStyle name="Currency 5 2 12" xfId="485"/>
    <cellStyle name="Currency 5 2 13" xfId="486"/>
    <cellStyle name="Currency 5 2 2" xfId="487"/>
    <cellStyle name="Currency 5 2 2 2" xfId="488"/>
    <cellStyle name="Currency 5 2 2 3" xfId="489"/>
    <cellStyle name="Currency 5 2 2 4" xfId="490"/>
    <cellStyle name="Currency 5 2 2 5" xfId="491"/>
    <cellStyle name="Currency 5 2 3" xfId="492"/>
    <cellStyle name="Currency 5 2 3 2" xfId="493"/>
    <cellStyle name="Currency 5 2 3 3" xfId="494"/>
    <cellStyle name="Currency 5 2 3 4" xfId="495"/>
    <cellStyle name="Currency 5 2 3 5" xfId="496"/>
    <cellStyle name="Currency 5 2 4" xfId="497"/>
    <cellStyle name="Currency 5 2 4 2" xfId="498"/>
    <cellStyle name="Currency 5 2 4 3" xfId="499"/>
    <cellStyle name="Currency 5 2 4 4" xfId="500"/>
    <cellStyle name="Currency 5 2 4 5" xfId="501"/>
    <cellStyle name="Currency 5 2 5" xfId="502"/>
    <cellStyle name="Currency 5 2 5 2" xfId="503"/>
    <cellStyle name="Currency 5 2 5 3" xfId="504"/>
    <cellStyle name="Currency 5 2 5 4" xfId="505"/>
    <cellStyle name="Currency 5 2 5 5" xfId="506"/>
    <cellStyle name="Currency 5 2 6" xfId="507"/>
    <cellStyle name="Currency 5 2 6 2" xfId="508"/>
    <cellStyle name="Currency 5 2 6 3" xfId="509"/>
    <cellStyle name="Currency 5 2 6 4" xfId="510"/>
    <cellStyle name="Currency 5 2 6 5" xfId="511"/>
    <cellStyle name="Currency 5 2 7" xfId="512"/>
    <cellStyle name="Currency 5 2 7 2" xfId="513"/>
    <cellStyle name="Currency 5 2 7 3" xfId="514"/>
    <cellStyle name="Currency 5 2 7 4" xfId="515"/>
    <cellStyle name="Currency 5 2 7 5" xfId="516"/>
    <cellStyle name="Currency 5 2 8" xfId="517"/>
    <cellStyle name="Currency 5 2 8 2" xfId="518"/>
    <cellStyle name="Currency 5 2 8 3" xfId="519"/>
    <cellStyle name="Currency 5 2 8 4" xfId="520"/>
    <cellStyle name="Currency 5 2 8 5" xfId="521"/>
    <cellStyle name="Currency 5 2 9" xfId="522"/>
    <cellStyle name="Currency 5 2 9 2" xfId="523"/>
    <cellStyle name="Currency 5 2 9 3" xfId="524"/>
    <cellStyle name="Currency 5 2 9 4" xfId="525"/>
    <cellStyle name="Currency 5 2 9 5" xfId="526"/>
    <cellStyle name="Currency 5 20" xfId="527"/>
    <cellStyle name="Currency 5 20 2" xfId="528"/>
    <cellStyle name="Currency 5 20 3" xfId="529"/>
    <cellStyle name="Currency 5 20 4" xfId="530"/>
    <cellStyle name="Currency 5 20 5" xfId="531"/>
    <cellStyle name="Currency 5 21" xfId="532"/>
    <cellStyle name="Currency 5 21 2" xfId="533"/>
    <cellStyle name="Currency 5 21 3" xfId="534"/>
    <cellStyle name="Currency 5 21 4" xfId="535"/>
    <cellStyle name="Currency 5 21 5" xfId="536"/>
    <cellStyle name="Currency 5 22" xfId="537"/>
    <cellStyle name="Currency 5 22 2" xfId="538"/>
    <cellStyle name="Currency 5 22 3" xfId="539"/>
    <cellStyle name="Currency 5 22 4" xfId="540"/>
    <cellStyle name="Currency 5 22 5" xfId="541"/>
    <cellStyle name="Currency 5 23" xfId="542"/>
    <cellStyle name="Currency 5 23 2" xfId="543"/>
    <cellStyle name="Currency 5 23 3" xfId="544"/>
    <cellStyle name="Currency 5 23 4" xfId="545"/>
    <cellStyle name="Currency 5 23 5" xfId="546"/>
    <cellStyle name="Currency 5 24" xfId="547"/>
    <cellStyle name="Currency 5 24 2" xfId="548"/>
    <cellStyle name="Currency 5 24 3" xfId="549"/>
    <cellStyle name="Currency 5 24 4" xfId="550"/>
    <cellStyle name="Currency 5 24 5" xfId="551"/>
    <cellStyle name="Currency 5 25" xfId="552"/>
    <cellStyle name="Currency 5 25 2" xfId="553"/>
    <cellStyle name="Currency 5 25 3" xfId="554"/>
    <cellStyle name="Currency 5 25 4" xfId="555"/>
    <cellStyle name="Currency 5 25 5" xfId="556"/>
    <cellStyle name="Currency 5 26" xfId="557"/>
    <cellStyle name="Currency 5 26 2" xfId="558"/>
    <cellStyle name="Currency 5 26 3" xfId="559"/>
    <cellStyle name="Currency 5 26 4" xfId="560"/>
    <cellStyle name="Currency 5 26 5" xfId="561"/>
    <cellStyle name="Currency 5 27" xfId="562"/>
    <cellStyle name="Currency 5 27 2" xfId="563"/>
    <cellStyle name="Currency 5 27 3" xfId="564"/>
    <cellStyle name="Currency 5 27 4" xfId="565"/>
    <cellStyle name="Currency 5 27 5" xfId="566"/>
    <cellStyle name="Currency 5 28" xfId="567"/>
    <cellStyle name="Currency 5 28 2" xfId="568"/>
    <cellStyle name="Currency 5 28 3" xfId="569"/>
    <cellStyle name="Currency 5 28 4" xfId="570"/>
    <cellStyle name="Currency 5 28 5" xfId="571"/>
    <cellStyle name="Currency 5 29" xfId="572"/>
    <cellStyle name="Currency 5 29 2" xfId="573"/>
    <cellStyle name="Currency 5 29 3" xfId="574"/>
    <cellStyle name="Currency 5 29 4" xfId="575"/>
    <cellStyle name="Currency 5 29 5" xfId="576"/>
    <cellStyle name="Currency 5 3" xfId="577"/>
    <cellStyle name="Currency 5 3 2" xfId="578"/>
    <cellStyle name="Currency 5 3 3" xfId="579"/>
    <cellStyle name="Currency 5 3 4" xfId="580"/>
    <cellStyle name="Currency 5 3 5" xfId="581"/>
    <cellStyle name="Currency 5 30" xfId="582"/>
    <cellStyle name="Currency 5 30 2" xfId="583"/>
    <cellStyle name="Currency 5 30 3" xfId="584"/>
    <cellStyle name="Currency 5 30 4" xfId="585"/>
    <cellStyle name="Currency 5 30 5" xfId="586"/>
    <cellStyle name="Currency 5 31" xfId="587"/>
    <cellStyle name="Currency 5 31 2" xfId="588"/>
    <cellStyle name="Currency 5 31 3" xfId="589"/>
    <cellStyle name="Currency 5 31 4" xfId="590"/>
    <cellStyle name="Currency 5 31 5" xfId="591"/>
    <cellStyle name="Currency 5 32" xfId="592"/>
    <cellStyle name="Currency 5 32 2" xfId="593"/>
    <cellStyle name="Currency 5 32 3" xfId="594"/>
    <cellStyle name="Currency 5 32 4" xfId="595"/>
    <cellStyle name="Currency 5 32 5" xfId="596"/>
    <cellStyle name="Currency 5 33" xfId="597"/>
    <cellStyle name="Currency 5 33 2" xfId="598"/>
    <cellStyle name="Currency 5 33 3" xfId="599"/>
    <cellStyle name="Currency 5 33 4" xfId="600"/>
    <cellStyle name="Currency 5 33 5" xfId="601"/>
    <cellStyle name="Currency 5 34" xfId="602"/>
    <cellStyle name="Currency 5 34 2" xfId="603"/>
    <cellStyle name="Currency 5 34 3" xfId="604"/>
    <cellStyle name="Currency 5 34 4" xfId="605"/>
    <cellStyle name="Currency 5 34 5" xfId="606"/>
    <cellStyle name="Currency 5 4" xfId="607"/>
    <cellStyle name="Currency 5 4 2" xfId="608"/>
    <cellStyle name="Currency 5 4 3" xfId="609"/>
    <cellStyle name="Currency 5 4 4" xfId="610"/>
    <cellStyle name="Currency 5 4 5" xfId="611"/>
    <cellStyle name="Currency 5 5" xfId="612"/>
    <cellStyle name="Currency 5 5 2" xfId="613"/>
    <cellStyle name="Currency 5 5 3" xfId="614"/>
    <cellStyle name="Currency 5 5 4" xfId="615"/>
    <cellStyle name="Currency 5 5 5" xfId="616"/>
    <cellStyle name="Currency 5 6" xfId="617"/>
    <cellStyle name="Currency 5 6 2" xfId="618"/>
    <cellStyle name="Currency 5 6 3" xfId="619"/>
    <cellStyle name="Currency 5 6 4" xfId="620"/>
    <cellStyle name="Currency 5 6 5" xfId="621"/>
    <cellStyle name="Currency 5 7" xfId="622"/>
    <cellStyle name="Currency 5 7 2" xfId="623"/>
    <cellStyle name="Currency 5 7 3" xfId="624"/>
    <cellStyle name="Currency 5 7 4" xfId="625"/>
    <cellStyle name="Currency 5 7 5" xfId="626"/>
    <cellStyle name="Currency 5 8" xfId="627"/>
    <cellStyle name="Currency 5 8 2" xfId="628"/>
    <cellStyle name="Currency 5 8 3" xfId="629"/>
    <cellStyle name="Currency 5 8 4" xfId="630"/>
    <cellStyle name="Currency 5 8 5" xfId="631"/>
    <cellStyle name="Currency 5 9" xfId="632"/>
    <cellStyle name="Currency 5 9 2" xfId="633"/>
    <cellStyle name="Currency 5 9 3" xfId="634"/>
    <cellStyle name="Currency 5 9 4" xfId="635"/>
    <cellStyle name="Currency 5 9 5" xfId="636"/>
    <cellStyle name="Currency 6" xfId="637"/>
    <cellStyle name="Currency 6 10" xfId="638"/>
    <cellStyle name="Currency 6 10 2" xfId="639"/>
    <cellStyle name="Currency 6 10 3" xfId="640"/>
    <cellStyle name="Currency 6 10 4" xfId="641"/>
    <cellStyle name="Currency 6 10 5" xfId="642"/>
    <cellStyle name="Currency 6 11" xfId="643"/>
    <cellStyle name="Currency 6 11 2" xfId="644"/>
    <cellStyle name="Currency 6 11 3" xfId="645"/>
    <cellStyle name="Currency 6 11 4" xfId="646"/>
    <cellStyle name="Currency 6 11 5" xfId="647"/>
    <cellStyle name="Currency 6 12" xfId="648"/>
    <cellStyle name="Currency 6 12 2" xfId="649"/>
    <cellStyle name="Currency 6 12 3" xfId="650"/>
    <cellStyle name="Currency 6 12 4" xfId="651"/>
    <cellStyle name="Currency 6 12 5" xfId="652"/>
    <cellStyle name="Currency 6 13" xfId="653"/>
    <cellStyle name="Currency 6 13 2" xfId="654"/>
    <cellStyle name="Currency 6 13 3" xfId="655"/>
    <cellStyle name="Currency 6 13 4" xfId="656"/>
    <cellStyle name="Currency 6 13 5" xfId="657"/>
    <cellStyle name="Currency 6 14" xfId="658"/>
    <cellStyle name="Currency 6 14 2" xfId="659"/>
    <cellStyle name="Currency 6 14 3" xfId="660"/>
    <cellStyle name="Currency 6 14 4" xfId="661"/>
    <cellStyle name="Currency 6 14 5" xfId="662"/>
    <cellStyle name="Currency 6 15" xfId="663"/>
    <cellStyle name="Currency 6 15 2" xfId="664"/>
    <cellStyle name="Currency 6 15 3" xfId="665"/>
    <cellStyle name="Currency 6 15 4" xfId="666"/>
    <cellStyle name="Currency 6 15 5" xfId="667"/>
    <cellStyle name="Currency 6 16" xfId="668"/>
    <cellStyle name="Currency 6 16 2" xfId="669"/>
    <cellStyle name="Currency 6 16 3" xfId="670"/>
    <cellStyle name="Currency 6 16 4" xfId="671"/>
    <cellStyle name="Currency 6 16 5" xfId="672"/>
    <cellStyle name="Currency 6 17" xfId="673"/>
    <cellStyle name="Currency 6 17 2" xfId="674"/>
    <cellStyle name="Currency 6 17 3" xfId="675"/>
    <cellStyle name="Currency 6 17 4" xfId="676"/>
    <cellStyle name="Currency 6 17 5" xfId="677"/>
    <cellStyle name="Currency 6 18" xfId="678"/>
    <cellStyle name="Currency 6 18 2" xfId="679"/>
    <cellStyle name="Currency 6 18 3" xfId="680"/>
    <cellStyle name="Currency 6 18 4" xfId="681"/>
    <cellStyle name="Currency 6 18 5" xfId="682"/>
    <cellStyle name="Currency 6 19" xfId="683"/>
    <cellStyle name="Currency 6 19 2" xfId="684"/>
    <cellStyle name="Currency 6 19 3" xfId="685"/>
    <cellStyle name="Currency 6 19 4" xfId="686"/>
    <cellStyle name="Currency 6 19 5" xfId="687"/>
    <cellStyle name="Currency 6 2" xfId="688"/>
    <cellStyle name="Currency 6 2 10" xfId="689"/>
    <cellStyle name="Currency 6 2 11" xfId="690"/>
    <cellStyle name="Currency 6 2 12" xfId="691"/>
    <cellStyle name="Currency 6 2 13" xfId="692"/>
    <cellStyle name="Currency 6 2 2" xfId="693"/>
    <cellStyle name="Currency 6 2 2 2" xfId="694"/>
    <cellStyle name="Currency 6 2 2 3" xfId="695"/>
    <cellStyle name="Currency 6 2 2 4" xfId="696"/>
    <cellStyle name="Currency 6 2 2 5" xfId="697"/>
    <cellStyle name="Currency 6 2 3" xfId="698"/>
    <cellStyle name="Currency 6 2 3 2" xfId="699"/>
    <cellStyle name="Currency 6 2 3 3" xfId="700"/>
    <cellStyle name="Currency 6 2 3 4" xfId="701"/>
    <cellStyle name="Currency 6 2 3 5" xfId="702"/>
    <cellStyle name="Currency 6 2 4" xfId="703"/>
    <cellStyle name="Currency 6 2 4 2" xfId="704"/>
    <cellStyle name="Currency 6 2 4 3" xfId="705"/>
    <cellStyle name="Currency 6 2 4 4" xfId="706"/>
    <cellStyle name="Currency 6 2 4 5" xfId="707"/>
    <cellStyle name="Currency 6 2 5" xfId="708"/>
    <cellStyle name="Currency 6 2 5 2" xfId="709"/>
    <cellStyle name="Currency 6 2 5 3" xfId="710"/>
    <cellStyle name="Currency 6 2 5 4" xfId="711"/>
    <cellStyle name="Currency 6 2 5 5" xfId="712"/>
    <cellStyle name="Currency 6 2 6" xfId="713"/>
    <cellStyle name="Currency 6 2 6 2" xfId="714"/>
    <cellStyle name="Currency 6 2 6 3" xfId="715"/>
    <cellStyle name="Currency 6 2 6 4" xfId="716"/>
    <cellStyle name="Currency 6 2 6 5" xfId="717"/>
    <cellStyle name="Currency 6 2 7" xfId="718"/>
    <cellStyle name="Currency 6 2 7 2" xfId="719"/>
    <cellStyle name="Currency 6 2 7 3" xfId="720"/>
    <cellStyle name="Currency 6 2 7 4" xfId="721"/>
    <cellStyle name="Currency 6 2 7 5" xfId="722"/>
    <cellStyle name="Currency 6 2 8" xfId="723"/>
    <cellStyle name="Currency 6 2 8 2" xfId="724"/>
    <cellStyle name="Currency 6 2 8 3" xfId="725"/>
    <cellStyle name="Currency 6 2 8 4" xfId="726"/>
    <cellStyle name="Currency 6 2 8 5" xfId="727"/>
    <cellStyle name="Currency 6 2 9" xfId="728"/>
    <cellStyle name="Currency 6 2 9 2" xfId="729"/>
    <cellStyle name="Currency 6 2 9 3" xfId="730"/>
    <cellStyle name="Currency 6 2 9 4" xfId="731"/>
    <cellStyle name="Currency 6 2 9 5" xfId="732"/>
    <cellStyle name="Currency 6 20" xfId="733"/>
    <cellStyle name="Currency 6 20 2" xfId="734"/>
    <cellStyle name="Currency 6 20 3" xfId="735"/>
    <cellStyle name="Currency 6 20 4" xfId="736"/>
    <cellStyle name="Currency 6 20 5" xfId="737"/>
    <cellStyle name="Currency 6 21" xfId="738"/>
    <cellStyle name="Currency 6 21 2" xfId="739"/>
    <cellStyle name="Currency 6 21 3" xfId="740"/>
    <cellStyle name="Currency 6 21 4" xfId="741"/>
    <cellStyle name="Currency 6 21 5" xfId="742"/>
    <cellStyle name="Currency 6 22" xfId="743"/>
    <cellStyle name="Currency 6 22 2" xfId="744"/>
    <cellStyle name="Currency 6 22 3" xfId="745"/>
    <cellStyle name="Currency 6 22 4" xfId="746"/>
    <cellStyle name="Currency 6 22 5" xfId="747"/>
    <cellStyle name="Currency 6 23" xfId="748"/>
    <cellStyle name="Currency 6 23 2" xfId="749"/>
    <cellStyle name="Currency 6 23 3" xfId="750"/>
    <cellStyle name="Currency 6 23 4" xfId="751"/>
    <cellStyle name="Currency 6 23 5" xfId="752"/>
    <cellStyle name="Currency 6 24" xfId="753"/>
    <cellStyle name="Currency 6 24 2" xfId="754"/>
    <cellStyle name="Currency 6 24 3" xfId="755"/>
    <cellStyle name="Currency 6 24 4" xfId="756"/>
    <cellStyle name="Currency 6 24 5" xfId="757"/>
    <cellStyle name="Currency 6 25" xfId="758"/>
    <cellStyle name="Currency 6 25 2" xfId="759"/>
    <cellStyle name="Currency 6 25 3" xfId="760"/>
    <cellStyle name="Currency 6 25 4" xfId="761"/>
    <cellStyle name="Currency 6 25 5" xfId="762"/>
    <cellStyle name="Currency 6 26" xfId="763"/>
    <cellStyle name="Currency 6 26 2" xfId="764"/>
    <cellStyle name="Currency 6 26 3" xfId="765"/>
    <cellStyle name="Currency 6 26 4" xfId="766"/>
    <cellStyle name="Currency 6 26 5" xfId="767"/>
    <cellStyle name="Currency 6 27" xfId="768"/>
    <cellStyle name="Currency 6 27 2" xfId="769"/>
    <cellStyle name="Currency 6 27 3" xfId="770"/>
    <cellStyle name="Currency 6 27 4" xfId="771"/>
    <cellStyle name="Currency 6 27 5" xfId="772"/>
    <cellStyle name="Currency 6 28" xfId="773"/>
    <cellStyle name="Currency 6 28 2" xfId="774"/>
    <cellStyle name="Currency 6 28 3" xfId="775"/>
    <cellStyle name="Currency 6 28 4" xfId="776"/>
    <cellStyle name="Currency 6 28 5" xfId="777"/>
    <cellStyle name="Currency 6 29" xfId="778"/>
    <cellStyle name="Currency 6 29 2" xfId="779"/>
    <cellStyle name="Currency 6 29 3" xfId="780"/>
    <cellStyle name="Currency 6 29 4" xfId="781"/>
    <cellStyle name="Currency 6 29 5" xfId="782"/>
    <cellStyle name="Currency 6 3" xfId="783"/>
    <cellStyle name="Currency 6 3 2" xfId="784"/>
    <cellStyle name="Currency 6 3 3" xfId="785"/>
    <cellStyle name="Currency 6 3 4" xfId="786"/>
    <cellStyle name="Currency 6 3 5" xfId="787"/>
    <cellStyle name="Currency 6 30" xfId="788"/>
    <cellStyle name="Currency 6 30 2" xfId="789"/>
    <cellStyle name="Currency 6 30 3" xfId="790"/>
    <cellStyle name="Currency 6 30 4" xfId="791"/>
    <cellStyle name="Currency 6 30 5" xfId="792"/>
    <cellStyle name="Currency 6 31" xfId="793"/>
    <cellStyle name="Currency 6 31 2" xfId="794"/>
    <cellStyle name="Currency 6 31 3" xfId="795"/>
    <cellStyle name="Currency 6 31 4" xfId="796"/>
    <cellStyle name="Currency 6 31 5" xfId="797"/>
    <cellStyle name="Currency 6 32" xfId="798"/>
    <cellStyle name="Currency 6 32 2" xfId="799"/>
    <cellStyle name="Currency 6 32 3" xfId="800"/>
    <cellStyle name="Currency 6 32 4" xfId="801"/>
    <cellStyle name="Currency 6 32 5" xfId="802"/>
    <cellStyle name="Currency 6 33" xfId="803"/>
    <cellStyle name="Currency 6 33 2" xfId="804"/>
    <cellStyle name="Currency 6 33 3" xfId="805"/>
    <cellStyle name="Currency 6 33 4" xfId="806"/>
    <cellStyle name="Currency 6 33 5" xfId="807"/>
    <cellStyle name="Currency 6 34" xfId="808"/>
    <cellStyle name="Currency 6 34 2" xfId="809"/>
    <cellStyle name="Currency 6 34 3" xfId="810"/>
    <cellStyle name="Currency 6 34 4" xfId="811"/>
    <cellStyle name="Currency 6 34 5" xfId="812"/>
    <cellStyle name="Currency 6 4" xfId="813"/>
    <cellStyle name="Currency 6 4 2" xfId="814"/>
    <cellStyle name="Currency 6 4 3" xfId="815"/>
    <cellStyle name="Currency 6 4 4" xfId="816"/>
    <cellStyle name="Currency 6 4 5" xfId="817"/>
    <cellStyle name="Currency 6 5" xfId="818"/>
    <cellStyle name="Currency 6 5 2" xfId="819"/>
    <cellStyle name="Currency 6 5 3" xfId="820"/>
    <cellStyle name="Currency 6 5 4" xfId="821"/>
    <cellStyle name="Currency 6 5 5" xfId="822"/>
    <cellStyle name="Currency 6 6" xfId="823"/>
    <cellStyle name="Currency 6 6 2" xfId="824"/>
    <cellStyle name="Currency 6 6 3" xfId="825"/>
    <cellStyle name="Currency 6 6 4" xfId="826"/>
    <cellStyle name="Currency 6 6 5" xfId="827"/>
    <cellStyle name="Currency 6 7" xfId="828"/>
    <cellStyle name="Currency 6 7 2" xfId="829"/>
    <cellStyle name="Currency 6 7 3" xfId="830"/>
    <cellStyle name="Currency 6 7 4" xfId="831"/>
    <cellStyle name="Currency 6 7 5" xfId="832"/>
    <cellStyle name="Currency 6 8" xfId="833"/>
    <cellStyle name="Currency 6 8 2" xfId="834"/>
    <cellStyle name="Currency 6 8 3" xfId="835"/>
    <cellStyle name="Currency 6 8 4" xfId="836"/>
    <cellStyle name="Currency 6 8 5" xfId="837"/>
    <cellStyle name="Currency 6 9" xfId="838"/>
    <cellStyle name="Currency 6 9 2" xfId="839"/>
    <cellStyle name="Currency 6 9 3" xfId="840"/>
    <cellStyle name="Currency 6 9 4" xfId="841"/>
    <cellStyle name="Currency 6 9 5" xfId="842"/>
    <cellStyle name="Currency 7" xfId="843"/>
    <cellStyle name="Currency 7 2" xfId="844"/>
    <cellStyle name="Currency 7 2 2" xfId="845"/>
    <cellStyle name="Currency 7 2 3" xfId="846"/>
    <cellStyle name="Currency 7 2 4" xfId="847"/>
    <cellStyle name="Currency 7 2 5" xfId="848"/>
    <cellStyle name="Currency 8" xfId="849"/>
    <cellStyle name="Currency 8 2" xfId="850"/>
    <cellStyle name="Currency 8 2 2" xfId="851"/>
    <cellStyle name="Currency 8 2 3" xfId="852"/>
    <cellStyle name="Currency 8 2 4" xfId="853"/>
    <cellStyle name="Currency 8 2 5" xfId="854"/>
    <cellStyle name="Normal" xfId="0" builtinId="0"/>
    <cellStyle name="Normal 10" xfId="855"/>
    <cellStyle name="Normal 11" xfId="856"/>
    <cellStyle name="Normal 12" xfId="857"/>
    <cellStyle name="Normal 13" xfId="858"/>
    <cellStyle name="Normal 14" xfId="859"/>
    <cellStyle name="Normal 15" xfId="860"/>
    <cellStyle name="Normal 15 2" xfId="861"/>
    <cellStyle name="Normal 15 3" xfId="862"/>
    <cellStyle name="Normal 15 4" xfId="863"/>
    <cellStyle name="Normal 15 5" xfId="864"/>
    <cellStyle name="Normal 15 6" xfId="865"/>
    <cellStyle name="Normal 16" xfId="866"/>
    <cellStyle name="Normal 16 2" xfId="867"/>
    <cellStyle name="Normal 16 2 2" xfId="868"/>
    <cellStyle name="Normal 16 2 3" xfId="869"/>
    <cellStyle name="Normal 16 2 4" xfId="870"/>
    <cellStyle name="Normal 16 2 5" xfId="871"/>
    <cellStyle name="Normal 16 2 6" xfId="872"/>
    <cellStyle name="Normal 16 2 7" xfId="873"/>
    <cellStyle name="Normal 16 3" xfId="874"/>
    <cellStyle name="Normal 16 4" xfId="875"/>
    <cellStyle name="Normal 16 5" xfId="876"/>
    <cellStyle name="Normal 16 6" xfId="877"/>
    <cellStyle name="Normal 16 7" xfId="878"/>
    <cellStyle name="Normal 16 8" xfId="879"/>
    <cellStyle name="Normal 17" xfId="880"/>
    <cellStyle name="Normal 17 2" xfId="881"/>
    <cellStyle name="Normal 17 3" xfId="882"/>
    <cellStyle name="Normal 17 4" xfId="883"/>
    <cellStyle name="Normal 17 5" xfId="884"/>
    <cellStyle name="Normal 17 6" xfId="885"/>
    <cellStyle name="Normal 17 7" xfId="886"/>
    <cellStyle name="Normal 18" xfId="887"/>
    <cellStyle name="Normal 18 2" xfId="888"/>
    <cellStyle name="Normal 18 3" xfId="889"/>
    <cellStyle name="Normal 18 4" xfId="890"/>
    <cellStyle name="Normal 18 5" xfId="891"/>
    <cellStyle name="Normal 18 6" xfId="892"/>
    <cellStyle name="Normal 18 7" xfId="893"/>
    <cellStyle name="Normal 19" xfId="894"/>
    <cellStyle name="Normal 19 2" xfId="895"/>
    <cellStyle name="Normal 19 3" xfId="896"/>
    <cellStyle name="Normal 19 4" xfId="897"/>
    <cellStyle name="Normal 19 5" xfId="898"/>
    <cellStyle name="Normal 19 6" xfId="899"/>
    <cellStyle name="Normal 19 7" xfId="900"/>
    <cellStyle name="Normal 2" xfId="1"/>
    <cellStyle name="Normal 2 10" xfId="901"/>
    <cellStyle name="Normal 2 10 2" xfId="902"/>
    <cellStyle name="Normal 2 10 2 2" xfId="903"/>
    <cellStyle name="Normal 2 10 2 3" xfId="904"/>
    <cellStyle name="Normal 2 10 2 4" xfId="905"/>
    <cellStyle name="Normal 2 10 2 5" xfId="906"/>
    <cellStyle name="Normal 2 10 2 6" xfId="907"/>
    <cellStyle name="Normal 2 10 2 7" xfId="908"/>
    <cellStyle name="Normal 2 10 3" xfId="909"/>
    <cellStyle name="Normal 2 10 4" xfId="910"/>
    <cellStyle name="Normal 2 10 5" xfId="911"/>
    <cellStyle name="Normal 2 10 6" xfId="912"/>
    <cellStyle name="Normal 2 10 7" xfId="913"/>
    <cellStyle name="Normal 2 10 8" xfId="914"/>
    <cellStyle name="Normal 2 11" xfId="915"/>
    <cellStyle name="Normal 2 11 2" xfId="916"/>
    <cellStyle name="Normal 2 11 2 2" xfId="917"/>
    <cellStyle name="Normal 2 11 2 3" xfId="918"/>
    <cellStyle name="Normal 2 11 2 4" xfId="919"/>
    <cellStyle name="Normal 2 11 2 5" xfId="920"/>
    <cellStyle name="Normal 2 11 2 6" xfId="921"/>
    <cellStyle name="Normal 2 11 2 7" xfId="922"/>
    <cellStyle name="Normal 2 11 3" xfId="923"/>
    <cellStyle name="Normal 2 11 4" xfId="924"/>
    <cellStyle name="Normal 2 11 5" xfId="925"/>
    <cellStyle name="Normal 2 11 6" xfId="926"/>
    <cellStyle name="Normal 2 11 7" xfId="927"/>
    <cellStyle name="Normal 2 11 8" xfId="928"/>
    <cellStyle name="Normal 2 12" xfId="929"/>
    <cellStyle name="Normal 2 12 2" xfId="930"/>
    <cellStyle name="Normal 2 12 2 2" xfId="931"/>
    <cellStyle name="Normal 2 12 2 3" xfId="932"/>
    <cellStyle name="Normal 2 12 2 4" xfId="933"/>
    <cellStyle name="Normal 2 12 2 5" xfId="934"/>
    <cellStyle name="Normal 2 12 2 6" xfId="935"/>
    <cellStyle name="Normal 2 12 2 7" xfId="936"/>
    <cellStyle name="Normal 2 12 3" xfId="937"/>
    <cellStyle name="Normal 2 12 4" xfId="938"/>
    <cellStyle name="Normal 2 12 5" xfId="939"/>
    <cellStyle name="Normal 2 12 6" xfId="940"/>
    <cellStyle name="Normal 2 12 7" xfId="941"/>
    <cellStyle name="Normal 2 12 8" xfId="942"/>
    <cellStyle name="Normal 2 13" xfId="943"/>
    <cellStyle name="Normal 2 13 2" xfId="944"/>
    <cellStyle name="Normal 2 13 2 2" xfId="945"/>
    <cellStyle name="Normal 2 13 2 3" xfId="946"/>
    <cellStyle name="Normal 2 13 2 4" xfId="947"/>
    <cellStyle name="Normal 2 13 2 5" xfId="948"/>
    <cellStyle name="Normal 2 13 2 6" xfId="949"/>
    <cellStyle name="Normal 2 13 2 7" xfId="950"/>
    <cellStyle name="Normal 2 13 3" xfId="951"/>
    <cellStyle name="Normal 2 13 4" xfId="952"/>
    <cellStyle name="Normal 2 13 5" xfId="953"/>
    <cellStyle name="Normal 2 13 6" xfId="954"/>
    <cellStyle name="Normal 2 13 7" xfId="955"/>
    <cellStyle name="Normal 2 13 8" xfId="956"/>
    <cellStyle name="Normal 2 14" xfId="957"/>
    <cellStyle name="Normal 2 14 2" xfId="958"/>
    <cellStyle name="Normal 2 14 2 2" xfId="959"/>
    <cellStyle name="Normal 2 14 2 3" xfId="960"/>
    <cellStyle name="Normal 2 14 2 4" xfId="961"/>
    <cellStyle name="Normal 2 14 2 5" xfId="962"/>
    <cellStyle name="Normal 2 14 2 6" xfId="963"/>
    <cellStyle name="Normal 2 14 2 7" xfId="964"/>
    <cellStyle name="Normal 2 14 3" xfId="965"/>
    <cellStyle name="Normal 2 14 4" xfId="966"/>
    <cellStyle name="Normal 2 14 5" xfId="967"/>
    <cellStyle name="Normal 2 14 6" xfId="968"/>
    <cellStyle name="Normal 2 14 7" xfId="969"/>
    <cellStyle name="Normal 2 14 8" xfId="970"/>
    <cellStyle name="Normal 2 15" xfId="971"/>
    <cellStyle name="Normal 2 15 2" xfId="972"/>
    <cellStyle name="Normal 2 15 2 2" xfId="973"/>
    <cellStyle name="Normal 2 15 2 3" xfId="974"/>
    <cellStyle name="Normal 2 15 2 4" xfId="975"/>
    <cellStyle name="Normal 2 15 2 5" xfId="976"/>
    <cellStyle name="Normal 2 15 2 6" xfId="977"/>
    <cellStyle name="Normal 2 15 2 7" xfId="978"/>
    <cellStyle name="Normal 2 15 3" xfId="979"/>
    <cellStyle name="Normal 2 15 4" xfId="980"/>
    <cellStyle name="Normal 2 15 5" xfId="981"/>
    <cellStyle name="Normal 2 15 6" xfId="982"/>
    <cellStyle name="Normal 2 15 7" xfId="983"/>
    <cellStyle name="Normal 2 15 8" xfId="984"/>
    <cellStyle name="Normal 2 16" xfId="985"/>
    <cellStyle name="Normal 2 17" xfId="986"/>
    <cellStyle name="Normal 2 17 2" xfId="987"/>
    <cellStyle name="Normal 2 17 2 2" xfId="988"/>
    <cellStyle name="Normal 2 17 2 3" xfId="989"/>
    <cellStyle name="Normal 2 17 2 4" xfId="990"/>
    <cellStyle name="Normal 2 17 2 5" xfId="991"/>
    <cellStyle name="Normal 2 17 2 6" xfId="992"/>
    <cellStyle name="Normal 2 17 2 7" xfId="993"/>
    <cellStyle name="Normal 2 17 3" xfId="994"/>
    <cellStyle name="Normal 2 17 4" xfId="995"/>
    <cellStyle name="Normal 2 17 5" xfId="996"/>
    <cellStyle name="Normal 2 17 6" xfId="997"/>
    <cellStyle name="Normal 2 17 7" xfId="998"/>
    <cellStyle name="Normal 2 17 8" xfId="999"/>
    <cellStyle name="Normal 2 18" xfId="1000"/>
    <cellStyle name="Normal 2 18 2" xfId="1001"/>
    <cellStyle name="Normal 2 18 2 2" xfId="1002"/>
    <cellStyle name="Normal 2 18 2 3" xfId="1003"/>
    <cellStyle name="Normal 2 18 2 4" xfId="1004"/>
    <cellStyle name="Normal 2 18 2 5" xfId="1005"/>
    <cellStyle name="Normal 2 18 2 6" xfId="1006"/>
    <cellStyle name="Normal 2 18 2 7" xfId="1007"/>
    <cellStyle name="Normal 2 18 3" xfId="1008"/>
    <cellStyle name="Normal 2 18 4" xfId="1009"/>
    <cellStyle name="Normal 2 18 5" xfId="1010"/>
    <cellStyle name="Normal 2 18 6" xfId="1011"/>
    <cellStyle name="Normal 2 18 7" xfId="1012"/>
    <cellStyle name="Normal 2 18 8" xfId="1013"/>
    <cellStyle name="Normal 2 19" xfId="1014"/>
    <cellStyle name="Normal 2 19 2" xfId="1015"/>
    <cellStyle name="Normal 2 19 2 2" xfId="1016"/>
    <cellStyle name="Normal 2 19 2 3" xfId="1017"/>
    <cellStyle name="Normal 2 19 2 4" xfId="1018"/>
    <cellStyle name="Normal 2 19 2 5" xfId="1019"/>
    <cellStyle name="Normal 2 19 2 6" xfId="1020"/>
    <cellStyle name="Normal 2 19 2 7" xfId="1021"/>
    <cellStyle name="Normal 2 19 3" xfId="1022"/>
    <cellStyle name="Normal 2 19 4" xfId="1023"/>
    <cellStyle name="Normal 2 19 5" xfId="1024"/>
    <cellStyle name="Normal 2 19 6" xfId="1025"/>
    <cellStyle name="Normal 2 19 7" xfId="1026"/>
    <cellStyle name="Normal 2 19 8" xfId="1027"/>
    <cellStyle name="Normal 2 2" xfId="1028"/>
    <cellStyle name="Normal 2 2 10" xfId="1029"/>
    <cellStyle name="Normal 2 2 10 2" xfId="1030"/>
    <cellStyle name="Normal 2 2 10 3" xfId="1031"/>
    <cellStyle name="Normal 2 2 10 4" xfId="1032"/>
    <cellStyle name="Normal 2 2 10 5" xfId="1033"/>
    <cellStyle name="Normal 2 2 11" xfId="1034"/>
    <cellStyle name="Normal 2 2 11 2" xfId="1035"/>
    <cellStyle name="Normal 2 2 11 2 2" xfId="1036"/>
    <cellStyle name="Normal 2 2 11 2 3" xfId="1037"/>
    <cellStyle name="Normal 2 2 11 2 4" xfId="1038"/>
    <cellStyle name="Normal 2 2 11 2 5" xfId="1039"/>
    <cellStyle name="Normal 2 2 11 2 6" xfId="1040"/>
    <cellStyle name="Normal 2 2 11 2 7" xfId="1041"/>
    <cellStyle name="Normal 2 2 11 3" xfId="1042"/>
    <cellStyle name="Normal 2 2 11 4" xfId="1043"/>
    <cellStyle name="Normal 2 2 11 5" xfId="1044"/>
    <cellStyle name="Normal 2 2 11 6" xfId="1045"/>
    <cellStyle name="Normal 2 2 11 7" xfId="1046"/>
    <cellStyle name="Normal 2 2 11 8" xfId="1047"/>
    <cellStyle name="Normal 2 2 12" xfId="1048"/>
    <cellStyle name="Normal 2 2 12 2" xfId="1049"/>
    <cellStyle name="Normal 2 2 12 2 2" xfId="1050"/>
    <cellStyle name="Normal 2 2 12 2 3" xfId="1051"/>
    <cellStyle name="Normal 2 2 12 2 4" xfId="1052"/>
    <cellStyle name="Normal 2 2 12 2 5" xfId="1053"/>
    <cellStyle name="Normal 2 2 12 2 6" xfId="1054"/>
    <cellStyle name="Normal 2 2 12 2 7" xfId="1055"/>
    <cellStyle name="Normal 2 2 12 3" xfId="1056"/>
    <cellStyle name="Normal 2 2 12 4" xfId="1057"/>
    <cellStyle name="Normal 2 2 12 5" xfId="1058"/>
    <cellStyle name="Normal 2 2 12 6" xfId="1059"/>
    <cellStyle name="Normal 2 2 12 7" xfId="1060"/>
    <cellStyle name="Normal 2 2 12 8" xfId="1061"/>
    <cellStyle name="Normal 2 2 13" xfId="1062"/>
    <cellStyle name="Normal 2 2 13 2" xfId="1063"/>
    <cellStyle name="Normal 2 2 13 2 2" xfId="1064"/>
    <cellStyle name="Normal 2 2 13 2 3" xfId="1065"/>
    <cellStyle name="Normal 2 2 13 2 4" xfId="1066"/>
    <cellStyle name="Normal 2 2 13 2 5" xfId="1067"/>
    <cellStyle name="Normal 2 2 13 2 6" xfId="1068"/>
    <cellStyle name="Normal 2 2 13 2 7" xfId="1069"/>
    <cellStyle name="Normal 2 2 13 3" xfId="1070"/>
    <cellStyle name="Normal 2 2 13 4" xfId="1071"/>
    <cellStyle name="Normal 2 2 13 5" xfId="1072"/>
    <cellStyle name="Normal 2 2 13 6" xfId="1073"/>
    <cellStyle name="Normal 2 2 13 7" xfId="1074"/>
    <cellStyle name="Normal 2 2 13 8" xfId="1075"/>
    <cellStyle name="Normal 2 2 14" xfId="1076"/>
    <cellStyle name="Normal 2 2 14 2" xfId="1077"/>
    <cellStyle name="Normal 2 2 14 2 2" xfId="1078"/>
    <cellStyle name="Normal 2 2 14 2 3" xfId="1079"/>
    <cellStyle name="Normal 2 2 14 2 4" xfId="1080"/>
    <cellStyle name="Normal 2 2 14 2 5" xfId="1081"/>
    <cellStyle name="Normal 2 2 14 2 6" xfId="1082"/>
    <cellStyle name="Normal 2 2 14 2 7" xfId="1083"/>
    <cellStyle name="Normal 2 2 14 3" xfId="1084"/>
    <cellStyle name="Normal 2 2 14 4" xfId="1085"/>
    <cellStyle name="Normal 2 2 14 5" xfId="1086"/>
    <cellStyle name="Normal 2 2 14 6" xfId="1087"/>
    <cellStyle name="Normal 2 2 14 7" xfId="1088"/>
    <cellStyle name="Normal 2 2 14 8" xfId="1089"/>
    <cellStyle name="Normal 2 2 15" xfId="1090"/>
    <cellStyle name="Normal 2 2 15 2" xfId="1091"/>
    <cellStyle name="Normal 2 2 15 2 2" xfId="1092"/>
    <cellStyle name="Normal 2 2 15 2 3" xfId="1093"/>
    <cellStyle name="Normal 2 2 15 2 4" xfId="1094"/>
    <cellStyle name="Normal 2 2 15 2 5" xfId="1095"/>
    <cellStyle name="Normal 2 2 15 2 6" xfId="1096"/>
    <cellStyle name="Normal 2 2 15 2 7" xfId="1097"/>
    <cellStyle name="Normal 2 2 15 3" xfId="1098"/>
    <cellStyle name="Normal 2 2 15 4" xfId="1099"/>
    <cellStyle name="Normal 2 2 15 5" xfId="1100"/>
    <cellStyle name="Normal 2 2 15 6" xfId="1101"/>
    <cellStyle name="Normal 2 2 15 7" xfId="1102"/>
    <cellStyle name="Normal 2 2 15 8" xfId="1103"/>
    <cellStyle name="Normal 2 2 16" xfId="1104"/>
    <cellStyle name="Normal 2 2 16 2" xfId="1105"/>
    <cellStyle name="Normal 2 2 16 2 2" xfId="1106"/>
    <cellStyle name="Normal 2 2 16 2 3" xfId="1107"/>
    <cellStyle name="Normal 2 2 16 2 4" xfId="1108"/>
    <cellStyle name="Normal 2 2 16 2 5" xfId="1109"/>
    <cellStyle name="Normal 2 2 16 2 6" xfId="1110"/>
    <cellStyle name="Normal 2 2 16 2 7" xfId="1111"/>
    <cellStyle name="Normal 2 2 16 3" xfId="1112"/>
    <cellStyle name="Normal 2 2 16 4" xfId="1113"/>
    <cellStyle name="Normal 2 2 16 5" xfId="1114"/>
    <cellStyle name="Normal 2 2 16 6" xfId="1115"/>
    <cellStyle name="Normal 2 2 16 7" xfId="1116"/>
    <cellStyle name="Normal 2 2 16 8" xfId="1117"/>
    <cellStyle name="Normal 2 2 17" xfId="1118"/>
    <cellStyle name="Normal 2 2 17 2" xfId="1119"/>
    <cellStyle name="Normal 2 2 17 2 2" xfId="1120"/>
    <cellStyle name="Normal 2 2 17 2 3" xfId="1121"/>
    <cellStyle name="Normal 2 2 17 2 4" xfId="1122"/>
    <cellStyle name="Normal 2 2 17 2 5" xfId="1123"/>
    <cellStyle name="Normal 2 2 17 2 6" xfId="1124"/>
    <cellStyle name="Normal 2 2 17 2 7" xfId="1125"/>
    <cellStyle name="Normal 2 2 17 3" xfId="1126"/>
    <cellStyle name="Normal 2 2 17 4" xfId="1127"/>
    <cellStyle name="Normal 2 2 17 5" xfId="1128"/>
    <cellStyle name="Normal 2 2 17 6" xfId="1129"/>
    <cellStyle name="Normal 2 2 17 7" xfId="1130"/>
    <cellStyle name="Normal 2 2 17 8" xfId="1131"/>
    <cellStyle name="Normal 2 2 18" xfId="1132"/>
    <cellStyle name="Normal 2 2 18 2" xfId="1133"/>
    <cellStyle name="Normal 2 2 18 2 2" xfId="1134"/>
    <cellStyle name="Normal 2 2 18 2 3" xfId="1135"/>
    <cellStyle name="Normal 2 2 18 2 4" xfId="1136"/>
    <cellStyle name="Normal 2 2 18 2 5" xfId="1137"/>
    <cellStyle name="Normal 2 2 18 2 6" xfId="1138"/>
    <cellStyle name="Normal 2 2 18 2 7" xfId="1139"/>
    <cellStyle name="Normal 2 2 18 3" xfId="1140"/>
    <cellStyle name="Normal 2 2 18 4" xfId="1141"/>
    <cellStyle name="Normal 2 2 18 5" xfId="1142"/>
    <cellStyle name="Normal 2 2 18 6" xfId="1143"/>
    <cellStyle name="Normal 2 2 18 7" xfId="1144"/>
    <cellStyle name="Normal 2 2 18 8" xfId="1145"/>
    <cellStyle name="Normal 2 2 19" xfId="1146"/>
    <cellStyle name="Normal 2 2 19 2" xfId="1147"/>
    <cellStyle name="Normal 2 2 19 2 2" xfId="1148"/>
    <cellStyle name="Normal 2 2 19 2 3" xfId="1149"/>
    <cellStyle name="Normal 2 2 19 2 4" xfId="1150"/>
    <cellStyle name="Normal 2 2 19 2 5" xfId="1151"/>
    <cellStyle name="Normal 2 2 19 2 6" xfId="1152"/>
    <cellStyle name="Normal 2 2 19 2 7" xfId="1153"/>
    <cellStyle name="Normal 2 2 19 3" xfId="1154"/>
    <cellStyle name="Normal 2 2 19 4" xfId="1155"/>
    <cellStyle name="Normal 2 2 19 5" xfId="1156"/>
    <cellStyle name="Normal 2 2 19 6" xfId="1157"/>
    <cellStyle name="Normal 2 2 19 7" xfId="1158"/>
    <cellStyle name="Normal 2 2 19 8" xfId="1159"/>
    <cellStyle name="Normal 2 2 2" xfId="1160"/>
    <cellStyle name="Normal 2 2 2 10" xfId="1161"/>
    <cellStyle name="Normal 2 2 2 10 2" xfId="1162"/>
    <cellStyle name="Normal 2 2 2 10 3" xfId="1163"/>
    <cellStyle name="Normal 2 2 2 10 4" xfId="1164"/>
    <cellStyle name="Normal 2 2 2 10 5" xfId="1165"/>
    <cellStyle name="Normal 2 2 2 11" xfId="1166"/>
    <cellStyle name="Normal 2 2 2 11 2" xfId="1167"/>
    <cellStyle name="Normal 2 2 2 11 3" xfId="1168"/>
    <cellStyle name="Normal 2 2 2 11 4" xfId="1169"/>
    <cellStyle name="Normal 2 2 2 11 5" xfId="1170"/>
    <cellStyle name="Normal 2 2 2 12" xfId="1171"/>
    <cellStyle name="Normal 2 2 2 12 2" xfId="1172"/>
    <cellStyle name="Normal 2 2 2 12 3" xfId="1173"/>
    <cellStyle name="Normal 2 2 2 12 4" xfId="1174"/>
    <cellStyle name="Normal 2 2 2 12 5" xfId="1175"/>
    <cellStyle name="Normal 2 2 2 13" xfId="1176"/>
    <cellStyle name="Normal 2 2 2 13 2" xfId="1177"/>
    <cellStyle name="Normal 2 2 2 13 3" xfId="1178"/>
    <cellStyle name="Normal 2 2 2 13 4" xfId="1179"/>
    <cellStyle name="Normal 2 2 2 13 5" xfId="1180"/>
    <cellStyle name="Normal 2 2 2 14" xfId="1181"/>
    <cellStyle name="Normal 2 2 2 14 2" xfId="1182"/>
    <cellStyle name="Normal 2 2 2 14 3" xfId="1183"/>
    <cellStyle name="Normal 2 2 2 14 4" xfId="1184"/>
    <cellStyle name="Normal 2 2 2 14 5" xfId="1185"/>
    <cellStyle name="Normal 2 2 2 15" xfId="1186"/>
    <cellStyle name="Normal 2 2 2 15 2" xfId="1187"/>
    <cellStyle name="Normal 2 2 2 15 3" xfId="1188"/>
    <cellStyle name="Normal 2 2 2 15 4" xfId="1189"/>
    <cellStyle name="Normal 2 2 2 15 5" xfId="1190"/>
    <cellStyle name="Normal 2 2 2 16" xfId="1191"/>
    <cellStyle name="Normal 2 2 2 16 2" xfId="1192"/>
    <cellStyle name="Normal 2 2 2 16 3" xfId="1193"/>
    <cellStyle name="Normal 2 2 2 16 4" xfId="1194"/>
    <cellStyle name="Normal 2 2 2 16 5" xfId="1195"/>
    <cellStyle name="Normal 2 2 2 17" xfId="1196"/>
    <cellStyle name="Normal 2 2 2 17 2" xfId="1197"/>
    <cellStyle name="Normal 2 2 2 17 3" xfId="1198"/>
    <cellStyle name="Normal 2 2 2 17 4" xfId="1199"/>
    <cellStyle name="Normal 2 2 2 17 5" xfId="1200"/>
    <cellStyle name="Normal 2 2 2 18" xfId="1201"/>
    <cellStyle name="Normal 2 2 2 18 2" xfId="1202"/>
    <cellStyle name="Normal 2 2 2 18 3" xfId="1203"/>
    <cellStyle name="Normal 2 2 2 18 4" xfId="1204"/>
    <cellStyle name="Normal 2 2 2 18 5" xfId="1205"/>
    <cellStyle name="Normal 2 2 2 19" xfId="1206"/>
    <cellStyle name="Normal 2 2 2 19 2" xfId="1207"/>
    <cellStyle name="Normal 2 2 2 19 3" xfId="1208"/>
    <cellStyle name="Normal 2 2 2 19 4" xfId="1209"/>
    <cellStyle name="Normal 2 2 2 19 5" xfId="1210"/>
    <cellStyle name="Normal 2 2 2 2" xfId="1211"/>
    <cellStyle name="Normal 2 2 2 2 10" xfId="1212"/>
    <cellStyle name="Normal 2 2 2 2 10 2" xfId="1213"/>
    <cellStyle name="Normal 2 2 2 2 10 2 2" xfId="1214"/>
    <cellStyle name="Normal 2 2 2 2 10 2 3" xfId="1215"/>
    <cellStyle name="Normal 2 2 2 2 10 2 4" xfId="1216"/>
    <cellStyle name="Normal 2 2 2 2 10 2 5" xfId="1217"/>
    <cellStyle name="Normal 2 2 2 2 10 2 6" xfId="1218"/>
    <cellStyle name="Normal 2 2 2 2 10 2 7" xfId="1219"/>
    <cellStyle name="Normal 2 2 2 2 10 3" xfId="1220"/>
    <cellStyle name="Normal 2 2 2 2 10 4" xfId="1221"/>
    <cellStyle name="Normal 2 2 2 2 10 5" xfId="1222"/>
    <cellStyle name="Normal 2 2 2 2 10 6" xfId="1223"/>
    <cellStyle name="Normal 2 2 2 2 10 7" xfId="1224"/>
    <cellStyle name="Normal 2 2 2 2 10 8" xfId="1225"/>
    <cellStyle name="Normal 2 2 2 2 11" xfId="1226"/>
    <cellStyle name="Normal 2 2 2 2 11 2" xfId="1227"/>
    <cellStyle name="Normal 2 2 2 2 11 2 2" xfId="1228"/>
    <cellStyle name="Normal 2 2 2 2 11 2 3" xfId="1229"/>
    <cellStyle name="Normal 2 2 2 2 11 2 4" xfId="1230"/>
    <cellStyle name="Normal 2 2 2 2 11 2 5" xfId="1231"/>
    <cellStyle name="Normal 2 2 2 2 11 2 6" xfId="1232"/>
    <cellStyle name="Normal 2 2 2 2 11 2 7" xfId="1233"/>
    <cellStyle name="Normal 2 2 2 2 11 3" xfId="1234"/>
    <cellStyle name="Normal 2 2 2 2 11 4" xfId="1235"/>
    <cellStyle name="Normal 2 2 2 2 11 5" xfId="1236"/>
    <cellStyle name="Normal 2 2 2 2 11 6" xfId="1237"/>
    <cellStyle name="Normal 2 2 2 2 11 7" xfId="1238"/>
    <cellStyle name="Normal 2 2 2 2 11 8" xfId="1239"/>
    <cellStyle name="Normal 2 2 2 2 12" xfId="1240"/>
    <cellStyle name="Normal 2 2 2 2 12 2" xfId="1241"/>
    <cellStyle name="Normal 2 2 2 2 12 2 2" xfId="1242"/>
    <cellStyle name="Normal 2 2 2 2 12 2 3" xfId="1243"/>
    <cellStyle name="Normal 2 2 2 2 12 2 4" xfId="1244"/>
    <cellStyle name="Normal 2 2 2 2 12 2 5" xfId="1245"/>
    <cellStyle name="Normal 2 2 2 2 12 2 6" xfId="1246"/>
    <cellStyle name="Normal 2 2 2 2 12 2 7" xfId="1247"/>
    <cellStyle name="Normal 2 2 2 2 12 3" xfId="1248"/>
    <cellStyle name="Normal 2 2 2 2 12 4" xfId="1249"/>
    <cellStyle name="Normal 2 2 2 2 12 5" xfId="1250"/>
    <cellStyle name="Normal 2 2 2 2 12 6" xfId="1251"/>
    <cellStyle name="Normal 2 2 2 2 12 7" xfId="1252"/>
    <cellStyle name="Normal 2 2 2 2 12 8" xfId="1253"/>
    <cellStyle name="Normal 2 2 2 2 13" xfId="1254"/>
    <cellStyle name="Normal 2 2 2 2 13 2" xfId="1255"/>
    <cellStyle name="Normal 2 2 2 2 13 2 2" xfId="1256"/>
    <cellStyle name="Normal 2 2 2 2 13 2 3" xfId="1257"/>
    <cellStyle name="Normal 2 2 2 2 13 2 4" xfId="1258"/>
    <cellStyle name="Normal 2 2 2 2 13 2 5" xfId="1259"/>
    <cellStyle name="Normal 2 2 2 2 13 2 6" xfId="1260"/>
    <cellStyle name="Normal 2 2 2 2 13 2 7" xfId="1261"/>
    <cellStyle name="Normal 2 2 2 2 13 3" xfId="1262"/>
    <cellStyle name="Normal 2 2 2 2 13 4" xfId="1263"/>
    <cellStyle name="Normal 2 2 2 2 13 5" xfId="1264"/>
    <cellStyle name="Normal 2 2 2 2 13 6" xfId="1265"/>
    <cellStyle name="Normal 2 2 2 2 13 7" xfId="1266"/>
    <cellStyle name="Normal 2 2 2 2 13 8" xfId="1267"/>
    <cellStyle name="Normal 2 2 2 2 14" xfId="1268"/>
    <cellStyle name="Normal 2 2 2 2 14 2" xfId="1269"/>
    <cellStyle name="Normal 2 2 2 2 14 2 2" xfId="1270"/>
    <cellStyle name="Normal 2 2 2 2 14 2 3" xfId="1271"/>
    <cellStyle name="Normal 2 2 2 2 14 2 4" xfId="1272"/>
    <cellStyle name="Normal 2 2 2 2 14 2 5" xfId="1273"/>
    <cellStyle name="Normal 2 2 2 2 14 2 6" xfId="1274"/>
    <cellStyle name="Normal 2 2 2 2 14 2 7" xfId="1275"/>
    <cellStyle name="Normal 2 2 2 2 14 3" xfId="1276"/>
    <cellStyle name="Normal 2 2 2 2 14 4" xfId="1277"/>
    <cellStyle name="Normal 2 2 2 2 14 5" xfId="1278"/>
    <cellStyle name="Normal 2 2 2 2 14 6" xfId="1279"/>
    <cellStyle name="Normal 2 2 2 2 14 7" xfId="1280"/>
    <cellStyle name="Normal 2 2 2 2 14 8" xfId="1281"/>
    <cellStyle name="Normal 2 2 2 2 15" xfId="1282"/>
    <cellStyle name="Normal 2 2 2 2 15 2" xfId="1283"/>
    <cellStyle name="Normal 2 2 2 2 15 2 2" xfId="1284"/>
    <cellStyle name="Normal 2 2 2 2 15 2 3" xfId="1285"/>
    <cellStyle name="Normal 2 2 2 2 15 2 4" xfId="1286"/>
    <cellStyle name="Normal 2 2 2 2 15 2 5" xfId="1287"/>
    <cellStyle name="Normal 2 2 2 2 15 2 6" xfId="1288"/>
    <cellStyle name="Normal 2 2 2 2 15 2 7" xfId="1289"/>
    <cellStyle name="Normal 2 2 2 2 15 3" xfId="1290"/>
    <cellStyle name="Normal 2 2 2 2 15 4" xfId="1291"/>
    <cellStyle name="Normal 2 2 2 2 15 5" xfId="1292"/>
    <cellStyle name="Normal 2 2 2 2 15 6" xfId="1293"/>
    <cellStyle name="Normal 2 2 2 2 15 7" xfId="1294"/>
    <cellStyle name="Normal 2 2 2 2 15 8" xfId="1295"/>
    <cellStyle name="Normal 2 2 2 2 16" xfId="1296"/>
    <cellStyle name="Normal 2 2 2 2 16 2" xfId="1297"/>
    <cellStyle name="Normal 2 2 2 2 16 2 2" xfId="1298"/>
    <cellStyle name="Normal 2 2 2 2 16 2 3" xfId="1299"/>
    <cellStyle name="Normal 2 2 2 2 16 2 4" xfId="1300"/>
    <cellStyle name="Normal 2 2 2 2 16 2 5" xfId="1301"/>
    <cellStyle name="Normal 2 2 2 2 16 2 6" xfId="1302"/>
    <cellStyle name="Normal 2 2 2 2 16 2 7" xfId="1303"/>
    <cellStyle name="Normal 2 2 2 2 16 3" xfId="1304"/>
    <cellStyle name="Normal 2 2 2 2 16 4" xfId="1305"/>
    <cellStyle name="Normal 2 2 2 2 16 5" xfId="1306"/>
    <cellStyle name="Normal 2 2 2 2 16 6" xfId="1307"/>
    <cellStyle name="Normal 2 2 2 2 16 7" xfId="1308"/>
    <cellStyle name="Normal 2 2 2 2 16 8" xfId="1309"/>
    <cellStyle name="Normal 2 2 2 2 17" xfId="1310"/>
    <cellStyle name="Normal 2 2 2 2 17 2" xfId="1311"/>
    <cellStyle name="Normal 2 2 2 2 17 2 2" xfId="1312"/>
    <cellStyle name="Normal 2 2 2 2 17 2 3" xfId="1313"/>
    <cellStyle name="Normal 2 2 2 2 17 2 4" xfId="1314"/>
    <cellStyle name="Normal 2 2 2 2 17 2 5" xfId="1315"/>
    <cellStyle name="Normal 2 2 2 2 17 2 6" xfId="1316"/>
    <cellStyle name="Normal 2 2 2 2 17 2 7" xfId="1317"/>
    <cellStyle name="Normal 2 2 2 2 17 3" xfId="1318"/>
    <cellStyle name="Normal 2 2 2 2 17 4" xfId="1319"/>
    <cellStyle name="Normal 2 2 2 2 17 5" xfId="1320"/>
    <cellStyle name="Normal 2 2 2 2 17 6" xfId="1321"/>
    <cellStyle name="Normal 2 2 2 2 17 7" xfId="1322"/>
    <cellStyle name="Normal 2 2 2 2 17 8" xfId="1323"/>
    <cellStyle name="Normal 2 2 2 2 18" xfId="1324"/>
    <cellStyle name="Normal 2 2 2 2 18 2" xfId="1325"/>
    <cellStyle name="Normal 2 2 2 2 18 2 2" xfId="1326"/>
    <cellStyle name="Normal 2 2 2 2 18 2 3" xfId="1327"/>
    <cellStyle name="Normal 2 2 2 2 18 2 4" xfId="1328"/>
    <cellStyle name="Normal 2 2 2 2 18 2 5" xfId="1329"/>
    <cellStyle name="Normal 2 2 2 2 18 2 6" xfId="1330"/>
    <cellStyle name="Normal 2 2 2 2 18 2 7" xfId="1331"/>
    <cellStyle name="Normal 2 2 2 2 18 3" xfId="1332"/>
    <cellStyle name="Normal 2 2 2 2 18 4" xfId="1333"/>
    <cellStyle name="Normal 2 2 2 2 18 5" xfId="1334"/>
    <cellStyle name="Normal 2 2 2 2 18 6" xfId="1335"/>
    <cellStyle name="Normal 2 2 2 2 18 7" xfId="1336"/>
    <cellStyle name="Normal 2 2 2 2 18 8" xfId="1337"/>
    <cellStyle name="Normal 2 2 2 2 19" xfId="1338"/>
    <cellStyle name="Normal 2 2 2 2 19 2" xfId="1339"/>
    <cellStyle name="Normal 2 2 2 2 19 2 2" xfId="1340"/>
    <cellStyle name="Normal 2 2 2 2 19 2 3" xfId="1341"/>
    <cellStyle name="Normal 2 2 2 2 19 2 4" xfId="1342"/>
    <cellStyle name="Normal 2 2 2 2 19 2 5" xfId="1343"/>
    <cellStyle name="Normal 2 2 2 2 19 2 6" xfId="1344"/>
    <cellStyle name="Normal 2 2 2 2 19 2 7" xfId="1345"/>
    <cellStyle name="Normal 2 2 2 2 19 3" xfId="1346"/>
    <cellStyle name="Normal 2 2 2 2 19 4" xfId="1347"/>
    <cellStyle name="Normal 2 2 2 2 19 5" xfId="1348"/>
    <cellStyle name="Normal 2 2 2 2 19 6" xfId="1349"/>
    <cellStyle name="Normal 2 2 2 2 19 7" xfId="1350"/>
    <cellStyle name="Normal 2 2 2 2 19 8" xfId="1351"/>
    <cellStyle name="Normal 2 2 2 2 2" xfId="1352"/>
    <cellStyle name="Normal 2 2 2 2 2 2" xfId="1353"/>
    <cellStyle name="Normal 2 2 2 2 2 2 2" xfId="1354"/>
    <cellStyle name="Normal 2 2 2 2 2 2 3" xfId="1355"/>
    <cellStyle name="Normal 2 2 2 2 2 2 4" xfId="1356"/>
    <cellStyle name="Normal 2 2 2 2 2 2 5" xfId="1357"/>
    <cellStyle name="Normal 2 2 2 2 2 2 6" xfId="1358"/>
    <cellStyle name="Normal 2 2 2 2 2 2 7" xfId="1359"/>
    <cellStyle name="Normal 2 2 2 2 2 3" xfId="1360"/>
    <cellStyle name="Normal 2 2 2 2 2 4" xfId="1361"/>
    <cellStyle name="Normal 2 2 2 2 2 5" xfId="1362"/>
    <cellStyle name="Normal 2 2 2 2 2 6" xfId="1363"/>
    <cellStyle name="Normal 2 2 2 2 2 7" xfId="1364"/>
    <cellStyle name="Normal 2 2 2 2 2 8" xfId="1365"/>
    <cellStyle name="Normal 2 2 2 2 20" xfId="1366"/>
    <cellStyle name="Normal 2 2 2 2 21" xfId="1367"/>
    <cellStyle name="Normal 2 2 2 2 22" xfId="1368"/>
    <cellStyle name="Normal 2 2 2 2 23" xfId="1369"/>
    <cellStyle name="Normal 2 2 2 2 3" xfId="1370"/>
    <cellStyle name="Normal 2 2 2 2 3 2" xfId="1371"/>
    <cellStyle name="Normal 2 2 2 2 3 2 2" xfId="1372"/>
    <cellStyle name="Normal 2 2 2 2 3 2 3" xfId="1373"/>
    <cellStyle name="Normal 2 2 2 2 3 2 4" xfId="1374"/>
    <cellStyle name="Normal 2 2 2 2 3 2 5" xfId="1375"/>
    <cellStyle name="Normal 2 2 2 2 3 2 6" xfId="1376"/>
    <cellStyle name="Normal 2 2 2 2 3 2 7" xfId="1377"/>
    <cellStyle name="Normal 2 2 2 2 3 3" xfId="1378"/>
    <cellStyle name="Normal 2 2 2 2 3 4" xfId="1379"/>
    <cellStyle name="Normal 2 2 2 2 3 5" xfId="1380"/>
    <cellStyle name="Normal 2 2 2 2 3 6" xfId="1381"/>
    <cellStyle name="Normal 2 2 2 2 3 7" xfId="1382"/>
    <cellStyle name="Normal 2 2 2 2 3 8" xfId="1383"/>
    <cellStyle name="Normal 2 2 2 2 4" xfId="1384"/>
    <cellStyle name="Normal 2 2 2 2 4 2" xfId="1385"/>
    <cellStyle name="Normal 2 2 2 2 4 2 2" xfId="1386"/>
    <cellStyle name="Normal 2 2 2 2 4 2 3" xfId="1387"/>
    <cellStyle name="Normal 2 2 2 2 4 2 4" xfId="1388"/>
    <cellStyle name="Normal 2 2 2 2 4 2 5" xfId="1389"/>
    <cellStyle name="Normal 2 2 2 2 4 2 6" xfId="1390"/>
    <cellStyle name="Normal 2 2 2 2 4 2 7" xfId="1391"/>
    <cellStyle name="Normal 2 2 2 2 4 3" xfId="1392"/>
    <cellStyle name="Normal 2 2 2 2 4 4" xfId="1393"/>
    <cellStyle name="Normal 2 2 2 2 4 5" xfId="1394"/>
    <cellStyle name="Normal 2 2 2 2 4 6" xfId="1395"/>
    <cellStyle name="Normal 2 2 2 2 4 7" xfId="1396"/>
    <cellStyle name="Normal 2 2 2 2 4 8" xfId="1397"/>
    <cellStyle name="Normal 2 2 2 2 5" xfId="1398"/>
    <cellStyle name="Normal 2 2 2 2 5 2" xfId="1399"/>
    <cellStyle name="Normal 2 2 2 2 5 2 2" xfId="1400"/>
    <cellStyle name="Normal 2 2 2 2 5 2 3" xfId="1401"/>
    <cellStyle name="Normal 2 2 2 2 5 2 4" xfId="1402"/>
    <cellStyle name="Normal 2 2 2 2 5 2 5" xfId="1403"/>
    <cellStyle name="Normal 2 2 2 2 5 2 6" xfId="1404"/>
    <cellStyle name="Normal 2 2 2 2 5 2 7" xfId="1405"/>
    <cellStyle name="Normal 2 2 2 2 5 3" xfId="1406"/>
    <cellStyle name="Normal 2 2 2 2 5 4" xfId="1407"/>
    <cellStyle name="Normal 2 2 2 2 5 5" xfId="1408"/>
    <cellStyle name="Normal 2 2 2 2 5 6" xfId="1409"/>
    <cellStyle name="Normal 2 2 2 2 5 7" xfId="1410"/>
    <cellStyle name="Normal 2 2 2 2 5 8" xfId="1411"/>
    <cellStyle name="Normal 2 2 2 2 6" xfId="1412"/>
    <cellStyle name="Normal 2 2 2 2 6 2" xfId="1413"/>
    <cellStyle name="Normal 2 2 2 2 6 2 2" xfId="1414"/>
    <cellStyle name="Normal 2 2 2 2 6 2 3" xfId="1415"/>
    <cellStyle name="Normal 2 2 2 2 6 2 4" xfId="1416"/>
    <cellStyle name="Normal 2 2 2 2 6 2 5" xfId="1417"/>
    <cellStyle name="Normal 2 2 2 2 6 2 6" xfId="1418"/>
    <cellStyle name="Normal 2 2 2 2 6 2 7" xfId="1419"/>
    <cellStyle name="Normal 2 2 2 2 6 3" xfId="1420"/>
    <cellStyle name="Normal 2 2 2 2 6 4" xfId="1421"/>
    <cellStyle name="Normal 2 2 2 2 6 5" xfId="1422"/>
    <cellStyle name="Normal 2 2 2 2 6 6" xfId="1423"/>
    <cellStyle name="Normal 2 2 2 2 6 7" xfId="1424"/>
    <cellStyle name="Normal 2 2 2 2 6 8" xfId="1425"/>
    <cellStyle name="Normal 2 2 2 2 7" xfId="1426"/>
    <cellStyle name="Normal 2 2 2 2 7 2" xfId="1427"/>
    <cellStyle name="Normal 2 2 2 2 7 2 2" xfId="1428"/>
    <cellStyle name="Normal 2 2 2 2 7 2 3" xfId="1429"/>
    <cellStyle name="Normal 2 2 2 2 7 2 4" xfId="1430"/>
    <cellStyle name="Normal 2 2 2 2 7 2 5" xfId="1431"/>
    <cellStyle name="Normal 2 2 2 2 7 2 6" xfId="1432"/>
    <cellStyle name="Normal 2 2 2 2 7 2 7" xfId="1433"/>
    <cellStyle name="Normal 2 2 2 2 7 3" xfId="1434"/>
    <cellStyle name="Normal 2 2 2 2 7 4" xfId="1435"/>
    <cellStyle name="Normal 2 2 2 2 7 5" xfId="1436"/>
    <cellStyle name="Normal 2 2 2 2 7 6" xfId="1437"/>
    <cellStyle name="Normal 2 2 2 2 7 7" xfId="1438"/>
    <cellStyle name="Normal 2 2 2 2 7 8" xfId="1439"/>
    <cellStyle name="Normal 2 2 2 2 8" xfId="1440"/>
    <cellStyle name="Normal 2 2 2 2 8 2" xfId="1441"/>
    <cellStyle name="Normal 2 2 2 2 8 2 2" xfId="1442"/>
    <cellStyle name="Normal 2 2 2 2 8 2 3" xfId="1443"/>
    <cellStyle name="Normal 2 2 2 2 8 2 4" xfId="1444"/>
    <cellStyle name="Normal 2 2 2 2 8 2 5" xfId="1445"/>
    <cellStyle name="Normal 2 2 2 2 8 2 6" xfId="1446"/>
    <cellStyle name="Normal 2 2 2 2 8 2 7" xfId="1447"/>
    <cellStyle name="Normal 2 2 2 2 8 3" xfId="1448"/>
    <cellStyle name="Normal 2 2 2 2 8 4" xfId="1449"/>
    <cellStyle name="Normal 2 2 2 2 8 5" xfId="1450"/>
    <cellStyle name="Normal 2 2 2 2 8 6" xfId="1451"/>
    <cellStyle name="Normal 2 2 2 2 8 7" xfId="1452"/>
    <cellStyle name="Normal 2 2 2 2 8 8" xfId="1453"/>
    <cellStyle name="Normal 2 2 2 2 9" xfId="1454"/>
    <cellStyle name="Normal 2 2 2 2 9 2" xfId="1455"/>
    <cellStyle name="Normal 2 2 2 2 9 2 2" xfId="1456"/>
    <cellStyle name="Normal 2 2 2 2 9 2 3" xfId="1457"/>
    <cellStyle name="Normal 2 2 2 2 9 2 4" xfId="1458"/>
    <cellStyle name="Normal 2 2 2 2 9 2 5" xfId="1459"/>
    <cellStyle name="Normal 2 2 2 2 9 2 6" xfId="1460"/>
    <cellStyle name="Normal 2 2 2 2 9 2 7" xfId="1461"/>
    <cellStyle name="Normal 2 2 2 2 9 3" xfId="1462"/>
    <cellStyle name="Normal 2 2 2 2 9 4" xfId="1463"/>
    <cellStyle name="Normal 2 2 2 2 9 5" xfId="1464"/>
    <cellStyle name="Normal 2 2 2 2 9 6" xfId="1465"/>
    <cellStyle name="Normal 2 2 2 2 9 7" xfId="1466"/>
    <cellStyle name="Normal 2 2 2 2 9 8" xfId="1467"/>
    <cellStyle name="Normal 2 2 2 20" xfId="1468"/>
    <cellStyle name="Normal 2 2 2 20 2" xfId="1469"/>
    <cellStyle name="Normal 2 2 2 20 3" xfId="1470"/>
    <cellStyle name="Normal 2 2 2 20 4" xfId="1471"/>
    <cellStyle name="Normal 2 2 2 20 5" xfId="1472"/>
    <cellStyle name="Normal 2 2 2 21" xfId="1473"/>
    <cellStyle name="Normal 2 2 2 21 2" xfId="1474"/>
    <cellStyle name="Normal 2 2 2 21 3" xfId="1475"/>
    <cellStyle name="Normal 2 2 2 21 4" xfId="1476"/>
    <cellStyle name="Normal 2 2 2 21 5" xfId="1477"/>
    <cellStyle name="Normal 2 2 2 22" xfId="1478"/>
    <cellStyle name="Normal 2 2 2 22 2" xfId="1479"/>
    <cellStyle name="Normal 2 2 2 22 3" xfId="1480"/>
    <cellStyle name="Normal 2 2 2 22 4" xfId="1481"/>
    <cellStyle name="Normal 2 2 2 22 5" xfId="1482"/>
    <cellStyle name="Normal 2 2 2 23" xfId="1483"/>
    <cellStyle name="Normal 2 2 2 23 2" xfId="1484"/>
    <cellStyle name="Normal 2 2 2 23 3" xfId="1485"/>
    <cellStyle name="Normal 2 2 2 23 4" xfId="1486"/>
    <cellStyle name="Normal 2 2 2 23 5" xfId="1487"/>
    <cellStyle name="Normal 2 2 2 24" xfId="1488"/>
    <cellStyle name="Normal 2 2 2 24 2" xfId="1489"/>
    <cellStyle name="Normal 2 2 2 24 3" xfId="1490"/>
    <cellStyle name="Normal 2 2 2 24 4" xfId="1491"/>
    <cellStyle name="Normal 2 2 2 24 5" xfId="1492"/>
    <cellStyle name="Normal 2 2 2 25" xfId="1493"/>
    <cellStyle name="Normal 2 2 2 25 2" xfId="1494"/>
    <cellStyle name="Normal 2 2 2 25 3" xfId="1495"/>
    <cellStyle name="Normal 2 2 2 25 4" xfId="1496"/>
    <cellStyle name="Normal 2 2 2 25 5" xfId="1497"/>
    <cellStyle name="Normal 2 2 2 26" xfId="1498"/>
    <cellStyle name="Normal 2 2 2 26 2" xfId="1499"/>
    <cellStyle name="Normal 2 2 2 26 3" xfId="1500"/>
    <cellStyle name="Normal 2 2 2 26 4" xfId="1501"/>
    <cellStyle name="Normal 2 2 2 26 5" xfId="1502"/>
    <cellStyle name="Normal 2 2 2 27" xfId="1503"/>
    <cellStyle name="Normal 2 2 2 27 2" xfId="1504"/>
    <cellStyle name="Normal 2 2 2 27 3" xfId="1505"/>
    <cellStyle name="Normal 2 2 2 27 4" xfId="1506"/>
    <cellStyle name="Normal 2 2 2 27 5" xfId="1507"/>
    <cellStyle name="Normal 2 2 2 27 6" xfId="1508"/>
    <cellStyle name="Normal 2 2 2 27 7" xfId="1509"/>
    <cellStyle name="Normal 2 2 2 28" xfId="1510"/>
    <cellStyle name="Normal 2 2 2 29" xfId="1511"/>
    <cellStyle name="Normal 2 2 2 3" xfId="1512"/>
    <cellStyle name="Normal 2 2 2 3 2" xfId="1513"/>
    <cellStyle name="Normal 2 2 2 3 2 2" xfId="1514"/>
    <cellStyle name="Normal 2 2 2 3 2 3" xfId="1515"/>
    <cellStyle name="Normal 2 2 2 3 2 4" xfId="1516"/>
    <cellStyle name="Normal 2 2 2 3 2 5" xfId="1517"/>
    <cellStyle name="Normal 2 2 2 3 2 6" xfId="1518"/>
    <cellStyle name="Normal 2 2 2 3 2 7" xfId="1519"/>
    <cellStyle name="Normal 2 2 2 3 3" xfId="1520"/>
    <cellStyle name="Normal 2 2 2 3 4" xfId="1521"/>
    <cellStyle name="Normal 2 2 2 3 5" xfId="1522"/>
    <cellStyle name="Normal 2 2 2 3 6" xfId="1523"/>
    <cellStyle name="Normal 2 2 2 3 7" xfId="1524"/>
    <cellStyle name="Normal 2 2 2 3 8" xfId="1525"/>
    <cellStyle name="Normal 2 2 2 30" xfId="1526"/>
    <cellStyle name="Normal 2 2 2 31" xfId="1527"/>
    <cellStyle name="Normal 2 2 2 32" xfId="1528"/>
    <cellStyle name="Normal 2 2 2 33" xfId="1529"/>
    <cellStyle name="Normal 2 2 2 4" xfId="1530"/>
    <cellStyle name="Normal 2 2 2 4 2" xfId="1531"/>
    <cellStyle name="Normal 2 2 2 4 2 2" xfId="1532"/>
    <cellStyle name="Normal 2 2 2 4 2 3" xfId="1533"/>
    <cellStyle name="Normal 2 2 2 4 2 4" xfId="1534"/>
    <cellStyle name="Normal 2 2 2 4 2 5" xfId="1535"/>
    <cellStyle name="Normal 2 2 2 4 2 6" xfId="1536"/>
    <cellStyle name="Normal 2 2 2 4 2 7" xfId="1537"/>
    <cellStyle name="Normal 2 2 2 4 3" xfId="1538"/>
    <cellStyle name="Normal 2 2 2 4 4" xfId="1539"/>
    <cellStyle name="Normal 2 2 2 4 5" xfId="1540"/>
    <cellStyle name="Normal 2 2 2 4 6" xfId="1541"/>
    <cellStyle name="Normal 2 2 2 4 7" xfId="1542"/>
    <cellStyle name="Normal 2 2 2 4 8" xfId="1543"/>
    <cellStyle name="Normal 2 2 2 5" xfId="1544"/>
    <cellStyle name="Normal 2 2 2 5 2" xfId="1545"/>
    <cellStyle name="Normal 2 2 2 5 2 2" xfId="1546"/>
    <cellStyle name="Normal 2 2 2 5 2 3" xfId="1547"/>
    <cellStyle name="Normal 2 2 2 5 2 4" xfId="1548"/>
    <cellStyle name="Normal 2 2 2 5 2 5" xfId="1549"/>
    <cellStyle name="Normal 2 2 2 5 2 6" xfId="1550"/>
    <cellStyle name="Normal 2 2 2 5 2 7" xfId="1551"/>
    <cellStyle name="Normal 2 2 2 5 3" xfId="1552"/>
    <cellStyle name="Normal 2 2 2 5 4" xfId="1553"/>
    <cellStyle name="Normal 2 2 2 5 5" xfId="1554"/>
    <cellStyle name="Normal 2 2 2 5 6" xfId="1555"/>
    <cellStyle name="Normal 2 2 2 5 7" xfId="1556"/>
    <cellStyle name="Normal 2 2 2 5 8" xfId="1557"/>
    <cellStyle name="Normal 2 2 2 6" xfId="1558"/>
    <cellStyle name="Normal 2 2 2 6 2" xfId="1559"/>
    <cellStyle name="Normal 2 2 2 6 2 2" xfId="1560"/>
    <cellStyle name="Normal 2 2 2 6 2 3" xfId="1561"/>
    <cellStyle name="Normal 2 2 2 6 2 4" xfId="1562"/>
    <cellStyle name="Normal 2 2 2 6 2 5" xfId="1563"/>
    <cellStyle name="Normal 2 2 2 6 2 6" xfId="1564"/>
    <cellStyle name="Normal 2 2 2 6 2 7" xfId="1565"/>
    <cellStyle name="Normal 2 2 2 6 3" xfId="1566"/>
    <cellStyle name="Normal 2 2 2 6 4" xfId="1567"/>
    <cellStyle name="Normal 2 2 2 6 5" xfId="1568"/>
    <cellStyle name="Normal 2 2 2 6 6" xfId="1569"/>
    <cellStyle name="Normal 2 2 2 6 7" xfId="1570"/>
    <cellStyle name="Normal 2 2 2 6 8" xfId="1571"/>
    <cellStyle name="Normal 2 2 2 7" xfId="1572"/>
    <cellStyle name="Normal 2 2 2 7 2" xfId="1573"/>
    <cellStyle name="Normal 2 2 2 7 2 2" xfId="1574"/>
    <cellStyle name="Normal 2 2 2 7 2 3" xfId="1575"/>
    <cellStyle name="Normal 2 2 2 7 2 4" xfId="1576"/>
    <cellStyle name="Normal 2 2 2 7 2 5" xfId="1577"/>
    <cellStyle name="Normal 2 2 2 7 2 6" xfId="1578"/>
    <cellStyle name="Normal 2 2 2 7 2 7" xfId="1579"/>
    <cellStyle name="Normal 2 2 2 7 3" xfId="1580"/>
    <cellStyle name="Normal 2 2 2 7 4" xfId="1581"/>
    <cellStyle name="Normal 2 2 2 7 5" xfId="1582"/>
    <cellStyle name="Normal 2 2 2 7 6" xfId="1583"/>
    <cellStyle name="Normal 2 2 2 7 7" xfId="1584"/>
    <cellStyle name="Normal 2 2 2 7 8" xfId="1585"/>
    <cellStyle name="Normal 2 2 2 8" xfId="1586"/>
    <cellStyle name="Normal 2 2 2 8 2" xfId="1587"/>
    <cellStyle name="Normal 2 2 2 8 2 2" xfId="1588"/>
    <cellStyle name="Normal 2 2 2 8 2 3" xfId="1589"/>
    <cellStyle name="Normal 2 2 2 8 2 4" xfId="1590"/>
    <cellStyle name="Normal 2 2 2 8 2 5" xfId="1591"/>
    <cellStyle name="Normal 2 2 2 8 2 6" xfId="1592"/>
    <cellStyle name="Normal 2 2 2 8 2 7" xfId="1593"/>
    <cellStyle name="Normal 2 2 2 8 3" xfId="1594"/>
    <cellStyle name="Normal 2 2 2 8 4" xfId="1595"/>
    <cellStyle name="Normal 2 2 2 8 5" xfId="1596"/>
    <cellStyle name="Normal 2 2 2 8 6" xfId="1597"/>
    <cellStyle name="Normal 2 2 2 8 7" xfId="1598"/>
    <cellStyle name="Normal 2 2 2 8 8" xfId="1599"/>
    <cellStyle name="Normal 2 2 2 9" xfId="1600"/>
    <cellStyle name="Normal 2 2 2 9 2" xfId="1601"/>
    <cellStyle name="Normal 2 2 2 9 2 2" xfId="1602"/>
    <cellStyle name="Normal 2 2 2 9 2 3" xfId="1603"/>
    <cellStyle name="Normal 2 2 2 9 2 4" xfId="1604"/>
    <cellStyle name="Normal 2 2 2 9 2 5" xfId="1605"/>
    <cellStyle name="Normal 2 2 2 9 2 6" xfId="1606"/>
    <cellStyle name="Normal 2 2 2 9 2 7" xfId="1607"/>
    <cellStyle name="Normal 2 2 2 9 3" xfId="1608"/>
    <cellStyle name="Normal 2 2 2 9 4" xfId="1609"/>
    <cellStyle name="Normal 2 2 2 9 5" xfId="1610"/>
    <cellStyle name="Normal 2 2 2 9 6" xfId="1611"/>
    <cellStyle name="Normal 2 2 2 9 7" xfId="1612"/>
    <cellStyle name="Normal 2 2 2 9 8" xfId="1613"/>
    <cellStyle name="Normal 2 2 20" xfId="1614"/>
    <cellStyle name="Normal 2 2 20 2" xfId="1615"/>
    <cellStyle name="Normal 2 2 20 2 2" xfId="1616"/>
    <cellStyle name="Normal 2 2 20 2 3" xfId="1617"/>
    <cellStyle name="Normal 2 2 20 2 4" xfId="1618"/>
    <cellStyle name="Normal 2 2 20 2 5" xfId="1619"/>
    <cellStyle name="Normal 2 2 20 2 6" xfId="1620"/>
    <cellStyle name="Normal 2 2 20 2 7" xfId="1621"/>
    <cellStyle name="Normal 2 2 20 3" xfId="1622"/>
    <cellStyle name="Normal 2 2 20 4" xfId="1623"/>
    <cellStyle name="Normal 2 2 20 5" xfId="1624"/>
    <cellStyle name="Normal 2 2 20 6" xfId="1625"/>
    <cellStyle name="Normal 2 2 20 7" xfId="1626"/>
    <cellStyle name="Normal 2 2 20 8" xfId="1627"/>
    <cellStyle name="Normal 2 2 21" xfId="1628"/>
    <cellStyle name="Normal 2 2 21 2" xfId="1629"/>
    <cellStyle name="Normal 2 2 21 2 2" xfId="1630"/>
    <cellStyle name="Normal 2 2 21 2 3" xfId="1631"/>
    <cellStyle name="Normal 2 2 21 2 4" xfId="1632"/>
    <cellStyle name="Normal 2 2 21 2 5" xfId="1633"/>
    <cellStyle name="Normal 2 2 21 2 6" xfId="1634"/>
    <cellStyle name="Normal 2 2 21 2 7" xfId="1635"/>
    <cellStyle name="Normal 2 2 21 3" xfId="1636"/>
    <cellStyle name="Normal 2 2 21 4" xfId="1637"/>
    <cellStyle name="Normal 2 2 21 5" xfId="1638"/>
    <cellStyle name="Normal 2 2 21 6" xfId="1639"/>
    <cellStyle name="Normal 2 2 21 7" xfId="1640"/>
    <cellStyle name="Normal 2 2 21 8" xfId="1641"/>
    <cellStyle name="Normal 2 2 22" xfId="1642"/>
    <cellStyle name="Normal 2 2 22 2" xfId="1643"/>
    <cellStyle name="Normal 2 2 22 2 2" xfId="1644"/>
    <cellStyle name="Normal 2 2 22 2 3" xfId="1645"/>
    <cellStyle name="Normal 2 2 22 2 4" xfId="1646"/>
    <cellStyle name="Normal 2 2 22 2 5" xfId="1647"/>
    <cellStyle name="Normal 2 2 22 2 6" xfId="1648"/>
    <cellStyle name="Normal 2 2 22 2 7" xfId="1649"/>
    <cellStyle name="Normal 2 2 22 3" xfId="1650"/>
    <cellStyle name="Normal 2 2 22 4" xfId="1651"/>
    <cellStyle name="Normal 2 2 22 5" xfId="1652"/>
    <cellStyle name="Normal 2 2 22 6" xfId="1653"/>
    <cellStyle name="Normal 2 2 22 7" xfId="1654"/>
    <cellStyle name="Normal 2 2 22 8" xfId="1655"/>
    <cellStyle name="Normal 2 2 23" xfId="1656"/>
    <cellStyle name="Normal 2 2 23 2" xfId="1657"/>
    <cellStyle name="Normal 2 2 23 2 2" xfId="1658"/>
    <cellStyle name="Normal 2 2 23 2 3" xfId="1659"/>
    <cellStyle name="Normal 2 2 23 2 4" xfId="1660"/>
    <cellStyle name="Normal 2 2 23 2 5" xfId="1661"/>
    <cellStyle name="Normal 2 2 23 2 6" xfId="1662"/>
    <cellStyle name="Normal 2 2 23 2 7" xfId="1663"/>
    <cellStyle name="Normal 2 2 23 3" xfId="1664"/>
    <cellStyle name="Normal 2 2 23 4" xfId="1665"/>
    <cellStyle name="Normal 2 2 23 5" xfId="1666"/>
    <cellStyle name="Normal 2 2 23 6" xfId="1667"/>
    <cellStyle name="Normal 2 2 23 7" xfId="1668"/>
    <cellStyle name="Normal 2 2 23 8" xfId="1669"/>
    <cellStyle name="Normal 2 2 24" xfId="1670"/>
    <cellStyle name="Normal 2 2 24 2" xfId="1671"/>
    <cellStyle name="Normal 2 2 24 2 2" xfId="1672"/>
    <cellStyle name="Normal 2 2 24 2 3" xfId="1673"/>
    <cellStyle name="Normal 2 2 24 2 4" xfId="1674"/>
    <cellStyle name="Normal 2 2 24 2 5" xfId="1675"/>
    <cellStyle name="Normal 2 2 24 2 6" xfId="1676"/>
    <cellStyle name="Normal 2 2 24 2 7" xfId="1677"/>
    <cellStyle name="Normal 2 2 24 3" xfId="1678"/>
    <cellStyle name="Normal 2 2 24 4" xfId="1679"/>
    <cellStyle name="Normal 2 2 24 5" xfId="1680"/>
    <cellStyle name="Normal 2 2 24 6" xfId="1681"/>
    <cellStyle name="Normal 2 2 24 7" xfId="1682"/>
    <cellStyle name="Normal 2 2 24 8" xfId="1683"/>
    <cellStyle name="Normal 2 2 25" xfId="1684"/>
    <cellStyle name="Normal 2 2 25 2" xfId="1685"/>
    <cellStyle name="Normal 2 2 25 2 2" xfId="1686"/>
    <cellStyle name="Normal 2 2 25 2 3" xfId="1687"/>
    <cellStyle name="Normal 2 2 25 2 4" xfId="1688"/>
    <cellStyle name="Normal 2 2 25 2 5" xfId="1689"/>
    <cellStyle name="Normal 2 2 25 2 6" xfId="1690"/>
    <cellStyle name="Normal 2 2 25 2 7" xfId="1691"/>
    <cellStyle name="Normal 2 2 25 3" xfId="1692"/>
    <cellStyle name="Normal 2 2 25 4" xfId="1693"/>
    <cellStyle name="Normal 2 2 25 5" xfId="1694"/>
    <cellStyle name="Normal 2 2 25 6" xfId="1695"/>
    <cellStyle name="Normal 2 2 25 7" xfId="1696"/>
    <cellStyle name="Normal 2 2 25 8" xfId="1697"/>
    <cellStyle name="Normal 2 2 26" xfId="1698"/>
    <cellStyle name="Normal 2 2 26 2" xfId="1699"/>
    <cellStyle name="Normal 2 2 26 2 2" xfId="1700"/>
    <cellStyle name="Normal 2 2 26 2 3" xfId="1701"/>
    <cellStyle name="Normal 2 2 26 2 4" xfId="1702"/>
    <cellStyle name="Normal 2 2 26 2 5" xfId="1703"/>
    <cellStyle name="Normal 2 2 26 2 6" xfId="1704"/>
    <cellStyle name="Normal 2 2 26 2 7" xfId="1705"/>
    <cellStyle name="Normal 2 2 26 3" xfId="1706"/>
    <cellStyle name="Normal 2 2 26 4" xfId="1707"/>
    <cellStyle name="Normal 2 2 26 5" xfId="1708"/>
    <cellStyle name="Normal 2 2 26 6" xfId="1709"/>
    <cellStyle name="Normal 2 2 26 7" xfId="1710"/>
    <cellStyle name="Normal 2 2 26 8" xfId="1711"/>
    <cellStyle name="Normal 2 2 27" xfId="1712"/>
    <cellStyle name="Normal 2 2 27 2" xfId="1713"/>
    <cellStyle name="Normal 2 2 27 2 2" xfId="1714"/>
    <cellStyle name="Normal 2 2 27 2 3" xfId="1715"/>
    <cellStyle name="Normal 2 2 27 2 4" xfId="1716"/>
    <cellStyle name="Normal 2 2 27 2 5" xfId="1717"/>
    <cellStyle name="Normal 2 2 27 2 6" xfId="1718"/>
    <cellStyle name="Normal 2 2 27 2 7" xfId="1719"/>
    <cellStyle name="Normal 2 2 27 3" xfId="1720"/>
    <cellStyle name="Normal 2 2 27 4" xfId="1721"/>
    <cellStyle name="Normal 2 2 27 5" xfId="1722"/>
    <cellStyle name="Normal 2 2 27 6" xfId="1723"/>
    <cellStyle name="Normal 2 2 27 7" xfId="1724"/>
    <cellStyle name="Normal 2 2 27 8" xfId="1725"/>
    <cellStyle name="Normal 2 2 28" xfId="1726"/>
    <cellStyle name="Normal 2 2 28 2" xfId="1727"/>
    <cellStyle name="Normal 2 2 28 2 2" xfId="1728"/>
    <cellStyle name="Normal 2 2 28 2 3" xfId="1729"/>
    <cellStyle name="Normal 2 2 28 2 4" xfId="1730"/>
    <cellStyle name="Normal 2 2 28 2 5" xfId="1731"/>
    <cellStyle name="Normal 2 2 28 2 6" xfId="1732"/>
    <cellStyle name="Normal 2 2 28 2 7" xfId="1733"/>
    <cellStyle name="Normal 2 2 28 3" xfId="1734"/>
    <cellStyle name="Normal 2 2 28 4" xfId="1735"/>
    <cellStyle name="Normal 2 2 28 5" xfId="1736"/>
    <cellStyle name="Normal 2 2 28 6" xfId="1737"/>
    <cellStyle name="Normal 2 2 28 7" xfId="1738"/>
    <cellStyle name="Normal 2 2 28 8" xfId="1739"/>
    <cellStyle name="Normal 2 2 29" xfId="1740"/>
    <cellStyle name="Normal 2 2 29 2" xfId="1741"/>
    <cellStyle name="Normal 2 2 29 3" xfId="1742"/>
    <cellStyle name="Normal 2 2 29 4" xfId="1743"/>
    <cellStyle name="Normal 2 2 29 5" xfId="1744"/>
    <cellStyle name="Normal 2 2 29 6" xfId="1745"/>
    <cellStyle name="Normal 2 2 29 7" xfId="1746"/>
    <cellStyle name="Normal 2 2 3" xfId="1747"/>
    <cellStyle name="Normal 2 2 3 2" xfId="1748"/>
    <cellStyle name="Normal 2 2 3 2 2" xfId="1749"/>
    <cellStyle name="Normal 2 2 3 2 3" xfId="1750"/>
    <cellStyle name="Normal 2 2 3 2 4" xfId="1751"/>
    <cellStyle name="Normal 2 2 3 2 5" xfId="1752"/>
    <cellStyle name="Normal 2 2 3 2 6" xfId="1753"/>
    <cellStyle name="Normal 2 2 3 2 7" xfId="1754"/>
    <cellStyle name="Normal 2 2 3 3" xfId="1755"/>
    <cellStyle name="Normal 2 2 3 4" xfId="1756"/>
    <cellStyle name="Normal 2 2 3 5" xfId="1757"/>
    <cellStyle name="Normal 2 2 3 6" xfId="1758"/>
    <cellStyle name="Normal 2 2 3 7" xfId="1759"/>
    <cellStyle name="Normal 2 2 3 8" xfId="1760"/>
    <cellStyle name="Normal 2 2 30" xfId="1761"/>
    <cellStyle name="Normal 2 2 31" xfId="1762"/>
    <cellStyle name="Normal 2 2 31 2" xfId="1763"/>
    <cellStyle name="Normal 2 2 31 2 2" xfId="1764"/>
    <cellStyle name="Normal 2 2 31 2 3" xfId="1765"/>
    <cellStyle name="Normal 2 2 31 2 4" xfId="1766"/>
    <cellStyle name="Normal 2 2 31 2 5" xfId="1767"/>
    <cellStyle name="Normal 2 2 31 2 6" xfId="1768"/>
    <cellStyle name="Normal 2 2 31 2 7" xfId="1769"/>
    <cellStyle name="Normal 2 2 31 3" xfId="1770"/>
    <cellStyle name="Normal 2 2 31 4" xfId="1771"/>
    <cellStyle name="Normal 2 2 31 5" xfId="1772"/>
    <cellStyle name="Normal 2 2 31 6" xfId="1773"/>
    <cellStyle name="Normal 2 2 31 7" xfId="1774"/>
    <cellStyle name="Normal 2 2 31 8" xfId="1775"/>
    <cellStyle name="Normal 2 2 32" xfId="1776"/>
    <cellStyle name="Normal 2 2 32 2" xfId="1777"/>
    <cellStyle name="Normal 2 2 32 3" xfId="1778"/>
    <cellStyle name="Normal 2 2 32 4" xfId="1779"/>
    <cellStyle name="Normal 2 2 32 5" xfId="1780"/>
    <cellStyle name="Normal 2 2 32 6" xfId="1781"/>
    <cellStyle name="Normal 2 2 32 7" xfId="1782"/>
    <cellStyle name="Normal 2 2 33" xfId="1783"/>
    <cellStyle name="Normal 2 2 33 2" xfId="1784"/>
    <cellStyle name="Normal 2 2 33 3" xfId="1785"/>
    <cellStyle name="Normal 2 2 33 4" xfId="1786"/>
    <cellStyle name="Normal 2 2 33 5" xfId="1787"/>
    <cellStyle name="Normal 2 2 33 6" xfId="1788"/>
    <cellStyle name="Normal 2 2 33 7" xfId="1789"/>
    <cellStyle name="Normal 2 2 34" xfId="1790"/>
    <cellStyle name="Normal 2 2 34 2" xfId="1791"/>
    <cellStyle name="Normal 2 2 34 3" xfId="1792"/>
    <cellStyle name="Normal 2 2 34 4" xfId="1793"/>
    <cellStyle name="Normal 2 2 34 5" xfId="1794"/>
    <cellStyle name="Normal 2 2 34 6" xfId="1795"/>
    <cellStyle name="Normal 2 2 34 7" xfId="1796"/>
    <cellStyle name="Normal 2 2 35" xfId="1797"/>
    <cellStyle name="Normal 2 2 35 2" xfId="1798"/>
    <cellStyle name="Normal 2 2 35 3" xfId="1799"/>
    <cellStyle name="Normal 2 2 35 4" xfId="1800"/>
    <cellStyle name="Normal 2 2 35 5" xfId="1801"/>
    <cellStyle name="Normal 2 2 35 6" xfId="1802"/>
    <cellStyle name="Normal 2 2 35 7" xfId="1803"/>
    <cellStyle name="Normal 2 2 36" xfId="1804"/>
    <cellStyle name="Normal 2 2 36 2" xfId="1805"/>
    <cellStyle name="Normal 2 2 36 3" xfId="1806"/>
    <cellStyle name="Normal 2 2 36 4" xfId="1807"/>
    <cellStyle name="Normal 2 2 36 5" xfId="1808"/>
    <cellStyle name="Normal 2 2 36 6" xfId="1809"/>
    <cellStyle name="Normal 2 2 36 7" xfId="1810"/>
    <cellStyle name="Normal 2 2 37" xfId="1811"/>
    <cellStyle name="Normal 2 2 37 2" xfId="1812"/>
    <cellStyle name="Normal 2 2 37 3" xfId="1813"/>
    <cellStyle name="Normal 2 2 37 4" xfId="1814"/>
    <cellStyle name="Normal 2 2 37 5" xfId="1815"/>
    <cellStyle name="Normal 2 2 37 6" xfId="1816"/>
    <cellStyle name="Normal 2 2 37 7" xfId="1817"/>
    <cellStyle name="Normal 2 2 38" xfId="1818"/>
    <cellStyle name="Normal 2 2 38 2" xfId="1819"/>
    <cellStyle name="Normal 2 2 38 3" xfId="1820"/>
    <cellStyle name="Normal 2 2 38 4" xfId="1821"/>
    <cellStyle name="Normal 2 2 38 5" xfId="1822"/>
    <cellStyle name="Normal 2 2 38 6" xfId="1823"/>
    <cellStyle name="Normal 2 2 38 7" xfId="1824"/>
    <cellStyle name="Normal 2 2 39" xfId="1825"/>
    <cellStyle name="Normal 2 2 39 2" xfId="1826"/>
    <cellStyle name="Normal 2 2 39 3" xfId="1827"/>
    <cellStyle name="Normal 2 2 39 4" xfId="1828"/>
    <cellStyle name="Normal 2 2 39 5" xfId="1829"/>
    <cellStyle name="Normal 2 2 39 6" xfId="1830"/>
    <cellStyle name="Normal 2 2 39 7" xfId="1831"/>
    <cellStyle name="Normal 2 2 4" xfId="1832"/>
    <cellStyle name="Normal 2 2 4 10" xfId="1833"/>
    <cellStyle name="Normal 2 2 4 10 2" xfId="1834"/>
    <cellStyle name="Normal 2 2 4 10 3" xfId="1835"/>
    <cellStyle name="Normal 2 2 4 10 4" xfId="1836"/>
    <cellStyle name="Normal 2 2 4 10 5" xfId="1837"/>
    <cellStyle name="Normal 2 2 4 11" xfId="1838"/>
    <cellStyle name="Normal 2 2 4 11 2" xfId="1839"/>
    <cellStyle name="Normal 2 2 4 11 3" xfId="1840"/>
    <cellStyle name="Normal 2 2 4 11 4" xfId="1841"/>
    <cellStyle name="Normal 2 2 4 11 5" xfId="1842"/>
    <cellStyle name="Normal 2 2 4 12" xfId="1843"/>
    <cellStyle name="Normal 2 2 4 12 2" xfId="1844"/>
    <cellStyle name="Normal 2 2 4 12 3" xfId="1845"/>
    <cellStyle name="Normal 2 2 4 12 4" xfId="1846"/>
    <cellStyle name="Normal 2 2 4 12 5" xfId="1847"/>
    <cellStyle name="Normal 2 2 4 13" xfId="1848"/>
    <cellStyle name="Normal 2 2 4 13 2" xfId="1849"/>
    <cellStyle name="Normal 2 2 4 13 3" xfId="1850"/>
    <cellStyle name="Normal 2 2 4 13 4" xfId="1851"/>
    <cellStyle name="Normal 2 2 4 13 5" xfId="1852"/>
    <cellStyle name="Normal 2 2 4 14" xfId="1853"/>
    <cellStyle name="Normal 2 2 4 14 2" xfId="1854"/>
    <cellStyle name="Normal 2 2 4 14 3" xfId="1855"/>
    <cellStyle name="Normal 2 2 4 14 4" xfId="1856"/>
    <cellStyle name="Normal 2 2 4 14 5" xfId="1857"/>
    <cellStyle name="Normal 2 2 4 15" xfId="1858"/>
    <cellStyle name="Normal 2 2 4 15 2" xfId="1859"/>
    <cellStyle name="Normal 2 2 4 15 3" xfId="1860"/>
    <cellStyle name="Normal 2 2 4 15 4" xfId="1861"/>
    <cellStyle name="Normal 2 2 4 15 5" xfId="1862"/>
    <cellStyle name="Normal 2 2 4 16" xfId="1863"/>
    <cellStyle name="Normal 2 2 4 16 2" xfId="1864"/>
    <cellStyle name="Normal 2 2 4 16 3" xfId="1865"/>
    <cellStyle name="Normal 2 2 4 16 4" xfId="1866"/>
    <cellStyle name="Normal 2 2 4 16 5" xfId="1867"/>
    <cellStyle name="Normal 2 2 4 17" xfId="1868"/>
    <cellStyle name="Normal 2 2 4 17 2" xfId="1869"/>
    <cellStyle name="Normal 2 2 4 17 3" xfId="1870"/>
    <cellStyle name="Normal 2 2 4 17 4" xfId="1871"/>
    <cellStyle name="Normal 2 2 4 17 5" xfId="1872"/>
    <cellStyle name="Normal 2 2 4 18" xfId="1873"/>
    <cellStyle name="Normal 2 2 4 18 2" xfId="1874"/>
    <cellStyle name="Normal 2 2 4 18 3" xfId="1875"/>
    <cellStyle name="Normal 2 2 4 18 4" xfId="1876"/>
    <cellStyle name="Normal 2 2 4 18 5" xfId="1877"/>
    <cellStyle name="Normal 2 2 4 19" xfId="1878"/>
    <cellStyle name="Normal 2 2 4 19 2" xfId="1879"/>
    <cellStyle name="Normal 2 2 4 19 3" xfId="1880"/>
    <cellStyle name="Normal 2 2 4 19 4" xfId="1881"/>
    <cellStyle name="Normal 2 2 4 19 5" xfId="1882"/>
    <cellStyle name="Normal 2 2 4 2" xfId="1883"/>
    <cellStyle name="Normal 2 2 4 2 2" xfId="1884"/>
    <cellStyle name="Normal 2 2 4 2 3" xfId="1885"/>
    <cellStyle name="Normal 2 2 4 2 4" xfId="1886"/>
    <cellStyle name="Normal 2 2 4 2 5" xfId="1887"/>
    <cellStyle name="Normal 2 2 4 20" xfId="1888"/>
    <cellStyle name="Normal 2 2 4 20 2" xfId="1889"/>
    <cellStyle name="Normal 2 2 4 20 3" xfId="1890"/>
    <cellStyle name="Normal 2 2 4 20 4" xfId="1891"/>
    <cellStyle name="Normal 2 2 4 20 5" xfId="1892"/>
    <cellStyle name="Normal 2 2 4 20 6" xfId="1893"/>
    <cellStyle name="Normal 2 2 4 20 7" xfId="1894"/>
    <cellStyle name="Normal 2 2 4 21" xfId="1895"/>
    <cellStyle name="Normal 2 2 4 22" xfId="1896"/>
    <cellStyle name="Normal 2 2 4 23" xfId="1897"/>
    <cellStyle name="Normal 2 2 4 24" xfId="1898"/>
    <cellStyle name="Normal 2 2 4 25" xfId="1899"/>
    <cellStyle name="Normal 2 2 4 26" xfId="1900"/>
    <cellStyle name="Normal 2 2 4 3" xfId="1901"/>
    <cellStyle name="Normal 2 2 4 3 2" xfId="1902"/>
    <cellStyle name="Normal 2 2 4 3 3" xfId="1903"/>
    <cellStyle name="Normal 2 2 4 3 4" xfId="1904"/>
    <cellStyle name="Normal 2 2 4 3 5" xfId="1905"/>
    <cellStyle name="Normal 2 2 4 4" xfId="1906"/>
    <cellStyle name="Normal 2 2 4 4 2" xfId="1907"/>
    <cellStyle name="Normal 2 2 4 4 3" xfId="1908"/>
    <cellStyle name="Normal 2 2 4 4 4" xfId="1909"/>
    <cellStyle name="Normal 2 2 4 4 5" xfId="1910"/>
    <cellStyle name="Normal 2 2 4 5" xfId="1911"/>
    <cellStyle name="Normal 2 2 4 5 2" xfId="1912"/>
    <cellStyle name="Normal 2 2 4 5 3" xfId="1913"/>
    <cellStyle name="Normal 2 2 4 5 4" xfId="1914"/>
    <cellStyle name="Normal 2 2 4 5 5" xfId="1915"/>
    <cellStyle name="Normal 2 2 4 6" xfId="1916"/>
    <cellStyle name="Normal 2 2 4 6 2" xfId="1917"/>
    <cellStyle name="Normal 2 2 4 6 3" xfId="1918"/>
    <cellStyle name="Normal 2 2 4 6 4" xfId="1919"/>
    <cellStyle name="Normal 2 2 4 6 5" xfId="1920"/>
    <cellStyle name="Normal 2 2 4 7" xfId="1921"/>
    <cellStyle name="Normal 2 2 4 7 2" xfId="1922"/>
    <cellStyle name="Normal 2 2 4 7 3" xfId="1923"/>
    <cellStyle name="Normal 2 2 4 7 4" xfId="1924"/>
    <cellStyle name="Normal 2 2 4 7 5" xfId="1925"/>
    <cellStyle name="Normal 2 2 4 8" xfId="1926"/>
    <cellStyle name="Normal 2 2 4 8 2" xfId="1927"/>
    <cellStyle name="Normal 2 2 4 8 3" xfId="1928"/>
    <cellStyle name="Normal 2 2 4 8 4" xfId="1929"/>
    <cellStyle name="Normal 2 2 4 8 5" xfId="1930"/>
    <cellStyle name="Normal 2 2 4 9" xfId="1931"/>
    <cellStyle name="Normal 2 2 4 9 2" xfId="1932"/>
    <cellStyle name="Normal 2 2 4 9 3" xfId="1933"/>
    <cellStyle name="Normal 2 2 4 9 4" xfId="1934"/>
    <cellStyle name="Normal 2 2 4 9 5" xfId="1935"/>
    <cellStyle name="Normal 2 2 40" xfId="1936"/>
    <cellStyle name="Normal 2 2 41" xfId="1937"/>
    <cellStyle name="Normal 2 2 42" xfId="1938"/>
    <cellStyle name="Normal 2 2 43" xfId="1939"/>
    <cellStyle name="Normal 2 2 5" xfId="1940"/>
    <cellStyle name="Normal 2 2 5 2" xfId="1941"/>
    <cellStyle name="Normal 2 2 5 3" xfId="1942"/>
    <cellStyle name="Normal 2 2 5 4" xfId="1943"/>
    <cellStyle name="Normal 2 2 5 5" xfId="1944"/>
    <cellStyle name="Normal 2 2 6" xfId="1945"/>
    <cellStyle name="Normal 2 2 6 2" xfId="1946"/>
    <cellStyle name="Normal 2 2 6 3" xfId="1947"/>
    <cellStyle name="Normal 2 2 6 4" xfId="1948"/>
    <cellStyle name="Normal 2 2 6 5" xfId="1949"/>
    <cellStyle name="Normal 2 2 7" xfId="1950"/>
    <cellStyle name="Normal 2 2 7 2" xfId="1951"/>
    <cellStyle name="Normal 2 2 7 3" xfId="1952"/>
    <cellStyle name="Normal 2 2 7 4" xfId="1953"/>
    <cellStyle name="Normal 2 2 7 5" xfId="1954"/>
    <cellStyle name="Normal 2 2 8" xfId="1955"/>
    <cellStyle name="Normal 2 2 8 2" xfId="1956"/>
    <cellStyle name="Normal 2 2 8 3" xfId="1957"/>
    <cellStyle name="Normal 2 2 8 4" xfId="1958"/>
    <cellStyle name="Normal 2 2 8 5" xfId="1959"/>
    <cellStyle name="Normal 2 2 9" xfId="1960"/>
    <cellStyle name="Normal 2 2 9 2" xfId="1961"/>
    <cellStyle name="Normal 2 2 9 3" xfId="1962"/>
    <cellStyle name="Normal 2 2 9 4" xfId="1963"/>
    <cellStyle name="Normal 2 2 9 5" xfId="1964"/>
    <cellStyle name="Normal 2 20" xfId="1965"/>
    <cellStyle name="Normal 2 20 2" xfId="1966"/>
    <cellStyle name="Normal 2 20 2 2" xfId="1967"/>
    <cellStyle name="Normal 2 20 2 3" xfId="1968"/>
    <cellStyle name="Normal 2 20 2 4" xfId="1969"/>
    <cellStyle name="Normal 2 20 2 5" xfId="1970"/>
    <cellStyle name="Normal 2 20 2 6" xfId="1971"/>
    <cellStyle name="Normal 2 20 2 7" xfId="1972"/>
    <cellStyle name="Normal 2 20 3" xfId="1973"/>
    <cellStyle name="Normal 2 20 4" xfId="1974"/>
    <cellStyle name="Normal 2 20 5" xfId="1975"/>
    <cellStyle name="Normal 2 20 6" xfId="1976"/>
    <cellStyle name="Normal 2 20 7" xfId="1977"/>
    <cellStyle name="Normal 2 20 8" xfId="1978"/>
    <cellStyle name="Normal 2 21" xfId="1979"/>
    <cellStyle name="Normal 2 22" xfId="1980"/>
    <cellStyle name="Normal 2 23" xfId="1981"/>
    <cellStyle name="Normal 2 24" xfId="1982"/>
    <cellStyle name="Normal 2 25" xfId="1983"/>
    <cellStyle name="Normal 2 26" xfId="1984"/>
    <cellStyle name="Normal 2 27" xfId="1985"/>
    <cellStyle name="Normal 2 28" xfId="1986"/>
    <cellStyle name="Normal 2 29" xfId="1987"/>
    <cellStyle name="Normal 2 3" xfId="1988"/>
    <cellStyle name="Normal 2 3 2" xfId="1989"/>
    <cellStyle name="Normal 2 3 3" xfId="1990"/>
    <cellStyle name="Normal 2 3 4" xfId="1991"/>
    <cellStyle name="Normal 2 3 5" xfId="1992"/>
    <cellStyle name="Normal 2 30" xfId="1993"/>
    <cellStyle name="Normal 2 31" xfId="1994"/>
    <cellStyle name="Normal 2 32" xfId="1995"/>
    <cellStyle name="Normal 2 33" xfId="1996"/>
    <cellStyle name="Normal 2 34" xfId="1997"/>
    <cellStyle name="Normal 2 35" xfId="1998"/>
    <cellStyle name="Normal 2 36" xfId="1999"/>
    <cellStyle name="Normal 2 37" xfId="2000"/>
    <cellStyle name="Normal 2 38" xfId="2001"/>
    <cellStyle name="Normal 2 38 2" xfId="2002"/>
    <cellStyle name="Normal 2 38 3" xfId="2003"/>
    <cellStyle name="Normal 2 38 4" xfId="2004"/>
    <cellStyle name="Normal 2 38 5" xfId="2005"/>
    <cellStyle name="Normal 2 38 6" xfId="2006"/>
    <cellStyle name="Normal 2 38 7" xfId="2007"/>
    <cellStyle name="Normal 2 38 8" xfId="2008"/>
    <cellStyle name="Normal 2 39" xfId="2009"/>
    <cellStyle name="Normal 2 4" xfId="2010"/>
    <cellStyle name="Normal 2 4 2" xfId="2011"/>
    <cellStyle name="Normal 2 4 3" xfId="2012"/>
    <cellStyle name="Normal 2 4 4" xfId="2013"/>
    <cellStyle name="Normal 2 4 5" xfId="2014"/>
    <cellStyle name="Normal 2 40" xfId="2015"/>
    <cellStyle name="Normal 2 40 2" xfId="2016"/>
    <cellStyle name="Normal 2 40 3" xfId="2017"/>
    <cellStyle name="Normal 2 40 4" xfId="2018"/>
    <cellStyle name="Normal 2 40 5" xfId="2019"/>
    <cellStyle name="Normal 2 40 6" xfId="2020"/>
    <cellStyle name="Normal 2 40 7" xfId="2021"/>
    <cellStyle name="Normal 2 41" xfId="2022"/>
    <cellStyle name="Normal 2 41 2" xfId="2023"/>
    <cellStyle name="Normal 2 41 3" xfId="2024"/>
    <cellStyle name="Normal 2 41 4" xfId="2025"/>
    <cellStyle name="Normal 2 41 5" xfId="2026"/>
    <cellStyle name="Normal 2 41 6" xfId="2027"/>
    <cellStyle name="Normal 2 41 7" xfId="2028"/>
    <cellStyle name="Normal 2 42" xfId="2029"/>
    <cellStyle name="Normal 2 42 2" xfId="2030"/>
    <cellStyle name="Normal 2 42 3" xfId="2031"/>
    <cellStyle name="Normal 2 42 4" xfId="2032"/>
    <cellStyle name="Normal 2 42 5" xfId="2033"/>
    <cellStyle name="Normal 2 42 6" xfId="2034"/>
    <cellStyle name="Normal 2 42 7" xfId="2035"/>
    <cellStyle name="Normal 2 43" xfId="2036"/>
    <cellStyle name="Normal 2 43 2" xfId="2037"/>
    <cellStyle name="Normal 2 43 3" xfId="2038"/>
    <cellStyle name="Normal 2 43 4" xfId="2039"/>
    <cellStyle name="Normal 2 43 5" xfId="2040"/>
    <cellStyle name="Normal 2 43 6" xfId="2041"/>
    <cellStyle name="Normal 2 43 7" xfId="2042"/>
    <cellStyle name="Normal 2 44" xfId="2043"/>
    <cellStyle name="Normal 2 44 2" xfId="2044"/>
    <cellStyle name="Normal 2 44 3" xfId="2045"/>
    <cellStyle name="Normal 2 44 4" xfId="2046"/>
    <cellStyle name="Normal 2 44 5" xfId="2047"/>
    <cellStyle name="Normal 2 44 6" xfId="2048"/>
    <cellStyle name="Normal 2 44 7" xfId="2049"/>
    <cellStyle name="Normal 2 45" xfId="2050"/>
    <cellStyle name="Normal 2 45 2" xfId="2051"/>
    <cellStyle name="Normal 2 45 3" xfId="2052"/>
    <cellStyle name="Normal 2 45 4" xfId="2053"/>
    <cellStyle name="Normal 2 45 5" xfId="2054"/>
    <cellStyle name="Normal 2 45 6" xfId="2055"/>
    <cellStyle name="Normal 2 45 7" xfId="2056"/>
    <cellStyle name="Normal 2 46" xfId="2057"/>
    <cellStyle name="Normal 2 46 2" xfId="2058"/>
    <cellStyle name="Normal 2 46 3" xfId="2059"/>
    <cellStyle name="Normal 2 46 4" xfId="2060"/>
    <cellStyle name="Normal 2 46 5" xfId="2061"/>
    <cellStyle name="Normal 2 46 6" xfId="2062"/>
    <cellStyle name="Normal 2 46 7" xfId="2063"/>
    <cellStyle name="Normal 2 47" xfId="5"/>
    <cellStyle name="Normal 2 48" xfId="2064"/>
    <cellStyle name="Normal 2 49" xfId="2065"/>
    <cellStyle name="Normal 2 5" xfId="2066"/>
    <cellStyle name="Normal 2 5 2" xfId="2067"/>
    <cellStyle name="Normal 2 5 2 2" xfId="2068"/>
    <cellStyle name="Normal 2 5 2 3" xfId="2069"/>
    <cellStyle name="Normal 2 5 2 4" xfId="2070"/>
    <cellStyle name="Normal 2 5 2 5" xfId="2071"/>
    <cellStyle name="Normal 2 5 3" xfId="2072"/>
    <cellStyle name="Normal 2 5 4" xfId="2073"/>
    <cellStyle name="Normal 2 5 5" xfId="2074"/>
    <cellStyle name="Normal 2 5 6" xfId="2075"/>
    <cellStyle name="Normal 2 50" xfId="2076"/>
    <cellStyle name="Normal 2 51" xfId="2077"/>
    <cellStyle name="Normal 2 52" xfId="2078"/>
    <cellStyle name="Normal 2 6" xfId="2079"/>
    <cellStyle name="Normal 2 6 2" xfId="2080"/>
    <cellStyle name="Normal 2 6 3" xfId="2081"/>
    <cellStyle name="Normal 2 6 4" xfId="2082"/>
    <cellStyle name="Normal 2 6 5" xfId="2083"/>
    <cellStyle name="Normal 2 7" xfId="4"/>
    <cellStyle name="Normal 2 7 10" xfId="2084"/>
    <cellStyle name="Normal 2 7 10 2" xfId="2085"/>
    <cellStyle name="Normal 2 7 10 2 2" xfId="2086"/>
    <cellStyle name="Normal 2 7 10 2 3" xfId="2087"/>
    <cellStyle name="Normal 2 7 10 2 4" xfId="2088"/>
    <cellStyle name="Normal 2 7 10 2 5" xfId="2089"/>
    <cellStyle name="Normal 2 7 10 2 6" xfId="2090"/>
    <cellStyle name="Normal 2 7 10 2 7" xfId="2091"/>
    <cellStyle name="Normal 2 7 10 3" xfId="2092"/>
    <cellStyle name="Normal 2 7 10 4" xfId="2093"/>
    <cellStyle name="Normal 2 7 10 5" xfId="2094"/>
    <cellStyle name="Normal 2 7 10 6" xfId="2095"/>
    <cellStyle name="Normal 2 7 10 7" xfId="2096"/>
    <cellStyle name="Normal 2 7 10 8" xfId="2097"/>
    <cellStyle name="Normal 2 7 11" xfId="2098"/>
    <cellStyle name="Normal 2 7 11 2" xfId="2099"/>
    <cellStyle name="Normal 2 7 11 2 2" xfId="2100"/>
    <cellStyle name="Normal 2 7 11 2 3" xfId="2101"/>
    <cellStyle name="Normal 2 7 11 2 4" xfId="2102"/>
    <cellStyle name="Normal 2 7 11 2 5" xfId="2103"/>
    <cellStyle name="Normal 2 7 11 2 6" xfId="2104"/>
    <cellStyle name="Normal 2 7 11 2 7" xfId="2105"/>
    <cellStyle name="Normal 2 7 11 3" xfId="2106"/>
    <cellStyle name="Normal 2 7 11 4" xfId="2107"/>
    <cellStyle name="Normal 2 7 11 5" xfId="2108"/>
    <cellStyle name="Normal 2 7 11 6" xfId="2109"/>
    <cellStyle name="Normal 2 7 11 7" xfId="2110"/>
    <cellStyle name="Normal 2 7 11 8" xfId="2111"/>
    <cellStyle name="Normal 2 7 12" xfId="2112"/>
    <cellStyle name="Normal 2 7 12 2" xfId="2113"/>
    <cellStyle name="Normal 2 7 12 2 2" xfId="2114"/>
    <cellStyle name="Normal 2 7 12 2 3" xfId="2115"/>
    <cellStyle name="Normal 2 7 12 2 4" xfId="2116"/>
    <cellStyle name="Normal 2 7 12 2 5" xfId="2117"/>
    <cellStyle name="Normal 2 7 12 2 6" xfId="2118"/>
    <cellStyle name="Normal 2 7 12 2 7" xfId="2119"/>
    <cellStyle name="Normal 2 7 12 3" xfId="2120"/>
    <cellStyle name="Normal 2 7 12 4" xfId="2121"/>
    <cellStyle name="Normal 2 7 12 5" xfId="2122"/>
    <cellStyle name="Normal 2 7 12 6" xfId="2123"/>
    <cellStyle name="Normal 2 7 12 7" xfId="2124"/>
    <cellStyle name="Normal 2 7 12 8" xfId="2125"/>
    <cellStyle name="Normal 2 7 13" xfId="2126"/>
    <cellStyle name="Normal 2 7 13 2" xfId="2127"/>
    <cellStyle name="Normal 2 7 13 2 2" xfId="2128"/>
    <cellStyle name="Normal 2 7 13 2 3" xfId="2129"/>
    <cellStyle name="Normal 2 7 13 2 4" xfId="2130"/>
    <cellStyle name="Normal 2 7 13 2 5" xfId="2131"/>
    <cellStyle name="Normal 2 7 13 2 6" xfId="2132"/>
    <cellStyle name="Normal 2 7 13 2 7" xfId="2133"/>
    <cellStyle name="Normal 2 7 13 3" xfId="2134"/>
    <cellStyle name="Normal 2 7 13 4" xfId="2135"/>
    <cellStyle name="Normal 2 7 13 5" xfId="2136"/>
    <cellStyle name="Normal 2 7 13 6" xfId="2137"/>
    <cellStyle name="Normal 2 7 13 7" xfId="2138"/>
    <cellStyle name="Normal 2 7 13 8" xfId="2139"/>
    <cellStyle name="Normal 2 7 14" xfId="2140"/>
    <cellStyle name="Normal 2 7 14 2" xfId="2141"/>
    <cellStyle name="Normal 2 7 14 2 2" xfId="2142"/>
    <cellStyle name="Normal 2 7 14 2 3" xfId="2143"/>
    <cellStyle name="Normal 2 7 14 2 4" xfId="2144"/>
    <cellStyle name="Normal 2 7 14 2 5" xfId="2145"/>
    <cellStyle name="Normal 2 7 14 2 6" xfId="2146"/>
    <cellStyle name="Normal 2 7 14 2 7" xfId="2147"/>
    <cellStyle name="Normal 2 7 14 3" xfId="2148"/>
    <cellStyle name="Normal 2 7 14 4" xfId="2149"/>
    <cellStyle name="Normal 2 7 14 5" xfId="2150"/>
    <cellStyle name="Normal 2 7 14 6" xfId="2151"/>
    <cellStyle name="Normal 2 7 14 7" xfId="2152"/>
    <cellStyle name="Normal 2 7 14 8" xfId="2153"/>
    <cellStyle name="Normal 2 7 15" xfId="2154"/>
    <cellStyle name="Normal 2 7 15 2" xfId="2155"/>
    <cellStyle name="Normal 2 7 15 2 2" xfId="2156"/>
    <cellStyle name="Normal 2 7 15 2 3" xfId="2157"/>
    <cellStyle name="Normal 2 7 15 2 4" xfId="2158"/>
    <cellStyle name="Normal 2 7 15 2 5" xfId="2159"/>
    <cellStyle name="Normal 2 7 15 2 6" xfId="2160"/>
    <cellStyle name="Normal 2 7 15 2 7" xfId="2161"/>
    <cellStyle name="Normal 2 7 15 3" xfId="2162"/>
    <cellStyle name="Normal 2 7 15 4" xfId="2163"/>
    <cellStyle name="Normal 2 7 15 5" xfId="2164"/>
    <cellStyle name="Normal 2 7 15 6" xfId="2165"/>
    <cellStyle name="Normal 2 7 15 7" xfId="2166"/>
    <cellStyle name="Normal 2 7 15 8" xfId="2167"/>
    <cellStyle name="Normal 2 7 16" xfId="2168"/>
    <cellStyle name="Normal 2 7 16 2" xfId="2169"/>
    <cellStyle name="Normal 2 7 16 2 2" xfId="2170"/>
    <cellStyle name="Normal 2 7 16 2 3" xfId="2171"/>
    <cellStyle name="Normal 2 7 16 2 4" xfId="2172"/>
    <cellStyle name="Normal 2 7 16 2 5" xfId="2173"/>
    <cellStyle name="Normal 2 7 16 2 6" xfId="2174"/>
    <cellStyle name="Normal 2 7 16 2 7" xfId="2175"/>
    <cellStyle name="Normal 2 7 16 3" xfId="2176"/>
    <cellStyle name="Normal 2 7 16 4" xfId="2177"/>
    <cellStyle name="Normal 2 7 16 5" xfId="2178"/>
    <cellStyle name="Normal 2 7 16 6" xfId="2179"/>
    <cellStyle name="Normal 2 7 16 7" xfId="2180"/>
    <cellStyle name="Normal 2 7 16 8" xfId="2181"/>
    <cellStyle name="Normal 2 7 17" xfId="2182"/>
    <cellStyle name="Normal 2 7 17 2" xfId="2183"/>
    <cellStyle name="Normal 2 7 17 2 2" xfId="2184"/>
    <cellStyle name="Normal 2 7 17 2 3" xfId="2185"/>
    <cellStyle name="Normal 2 7 17 2 4" xfId="2186"/>
    <cellStyle name="Normal 2 7 17 2 5" xfId="2187"/>
    <cellStyle name="Normal 2 7 17 2 6" xfId="2188"/>
    <cellStyle name="Normal 2 7 17 2 7" xfId="2189"/>
    <cellStyle name="Normal 2 7 17 3" xfId="2190"/>
    <cellStyle name="Normal 2 7 17 4" xfId="2191"/>
    <cellStyle name="Normal 2 7 17 5" xfId="2192"/>
    <cellStyle name="Normal 2 7 17 6" xfId="2193"/>
    <cellStyle name="Normal 2 7 17 7" xfId="2194"/>
    <cellStyle name="Normal 2 7 17 8" xfId="2195"/>
    <cellStyle name="Normal 2 7 18" xfId="2196"/>
    <cellStyle name="Normal 2 7 18 2" xfId="2197"/>
    <cellStyle name="Normal 2 7 18 2 2" xfId="2198"/>
    <cellStyle name="Normal 2 7 18 2 3" xfId="2199"/>
    <cellStyle name="Normal 2 7 18 2 4" xfId="2200"/>
    <cellStyle name="Normal 2 7 18 2 5" xfId="2201"/>
    <cellStyle name="Normal 2 7 18 2 6" xfId="2202"/>
    <cellStyle name="Normal 2 7 18 2 7" xfId="2203"/>
    <cellStyle name="Normal 2 7 18 3" xfId="2204"/>
    <cellStyle name="Normal 2 7 18 4" xfId="2205"/>
    <cellStyle name="Normal 2 7 18 5" xfId="2206"/>
    <cellStyle name="Normal 2 7 18 6" xfId="2207"/>
    <cellStyle name="Normal 2 7 18 7" xfId="2208"/>
    <cellStyle name="Normal 2 7 18 8" xfId="2209"/>
    <cellStyle name="Normal 2 7 19" xfId="2210"/>
    <cellStyle name="Normal 2 7 19 2" xfId="2211"/>
    <cellStyle name="Normal 2 7 19 2 2" xfId="2212"/>
    <cellStyle name="Normal 2 7 19 2 3" xfId="2213"/>
    <cellStyle name="Normal 2 7 19 2 4" xfId="2214"/>
    <cellStyle name="Normal 2 7 19 2 5" xfId="2215"/>
    <cellStyle name="Normal 2 7 19 2 6" xfId="2216"/>
    <cellStyle name="Normal 2 7 19 2 7" xfId="2217"/>
    <cellStyle name="Normal 2 7 19 3" xfId="2218"/>
    <cellStyle name="Normal 2 7 19 4" xfId="2219"/>
    <cellStyle name="Normal 2 7 19 5" xfId="2220"/>
    <cellStyle name="Normal 2 7 19 6" xfId="2221"/>
    <cellStyle name="Normal 2 7 19 7" xfId="2222"/>
    <cellStyle name="Normal 2 7 19 8" xfId="2223"/>
    <cellStyle name="Normal 2 7 2" xfId="2224"/>
    <cellStyle name="Normal 2 7 2 10" xfId="2225"/>
    <cellStyle name="Normal 2 7 2 11" xfId="2226"/>
    <cellStyle name="Normal 2 7 2 12" xfId="2227"/>
    <cellStyle name="Normal 2 7 2 13" xfId="2228"/>
    <cellStyle name="Normal 2 7 2 14" xfId="2229"/>
    <cellStyle name="Normal 2 7 2 15" xfId="2230"/>
    <cellStyle name="Normal 2 7 2 16" xfId="2231"/>
    <cellStyle name="Normal 2 7 2 17" xfId="2232"/>
    <cellStyle name="Normal 2 7 2 18" xfId="2233"/>
    <cellStyle name="Normal 2 7 2 19" xfId="2234"/>
    <cellStyle name="Normal 2 7 2 2" xfId="2235"/>
    <cellStyle name="Normal 2 7 2 20" xfId="2236"/>
    <cellStyle name="Normal 2 7 2 20 2" xfId="2237"/>
    <cellStyle name="Normal 2 7 2 20 3" xfId="2238"/>
    <cellStyle name="Normal 2 7 2 20 4" xfId="2239"/>
    <cellStyle name="Normal 2 7 2 20 5" xfId="2240"/>
    <cellStyle name="Normal 2 7 2 20 6" xfId="2241"/>
    <cellStyle name="Normal 2 7 2 20 7" xfId="2242"/>
    <cellStyle name="Normal 2 7 2 21" xfId="2243"/>
    <cellStyle name="Normal 2 7 2 22" xfId="2244"/>
    <cellStyle name="Normal 2 7 2 23" xfId="2245"/>
    <cellStyle name="Normal 2 7 2 24" xfId="2246"/>
    <cellStyle name="Normal 2 7 2 25" xfId="2247"/>
    <cellStyle name="Normal 2 7 2 26" xfId="2248"/>
    <cellStyle name="Normal 2 7 2 3" xfId="2249"/>
    <cellStyle name="Normal 2 7 2 4" xfId="2250"/>
    <cellStyle name="Normal 2 7 2 5" xfId="2251"/>
    <cellStyle name="Normal 2 7 2 6" xfId="2252"/>
    <cellStyle name="Normal 2 7 2 7" xfId="2253"/>
    <cellStyle name="Normal 2 7 2 8" xfId="2254"/>
    <cellStyle name="Normal 2 7 2 9" xfId="2255"/>
    <cellStyle name="Normal 2 7 20" xfId="2256"/>
    <cellStyle name="Normal 2 7 20 2" xfId="2257"/>
    <cellStyle name="Normal 2 7 20 2 2" xfId="2258"/>
    <cellStyle name="Normal 2 7 20 2 3" xfId="2259"/>
    <cellStyle name="Normal 2 7 20 2 4" xfId="2260"/>
    <cellStyle name="Normal 2 7 20 2 5" xfId="2261"/>
    <cellStyle name="Normal 2 7 20 2 6" xfId="2262"/>
    <cellStyle name="Normal 2 7 20 2 7" xfId="2263"/>
    <cellStyle name="Normal 2 7 20 3" xfId="2264"/>
    <cellStyle name="Normal 2 7 20 4" xfId="2265"/>
    <cellStyle name="Normal 2 7 20 5" xfId="2266"/>
    <cellStyle name="Normal 2 7 20 6" xfId="2267"/>
    <cellStyle name="Normal 2 7 20 7" xfId="2268"/>
    <cellStyle name="Normal 2 7 20 8" xfId="2269"/>
    <cellStyle name="Normal 2 7 21" xfId="2270"/>
    <cellStyle name="Normal 2 7 21 2" xfId="2271"/>
    <cellStyle name="Normal 2 7 21 2 2" xfId="2272"/>
    <cellStyle name="Normal 2 7 21 2 3" xfId="2273"/>
    <cellStyle name="Normal 2 7 21 2 4" xfId="2274"/>
    <cellStyle name="Normal 2 7 21 2 5" xfId="2275"/>
    <cellStyle name="Normal 2 7 21 2 6" xfId="2276"/>
    <cellStyle name="Normal 2 7 21 2 7" xfId="2277"/>
    <cellStyle name="Normal 2 7 21 3" xfId="2278"/>
    <cellStyle name="Normal 2 7 21 4" xfId="2279"/>
    <cellStyle name="Normal 2 7 21 5" xfId="2280"/>
    <cellStyle name="Normal 2 7 21 6" xfId="2281"/>
    <cellStyle name="Normal 2 7 21 7" xfId="2282"/>
    <cellStyle name="Normal 2 7 21 8" xfId="2283"/>
    <cellStyle name="Normal 2 7 22" xfId="2284"/>
    <cellStyle name="Normal 2 7 22 2" xfId="2285"/>
    <cellStyle name="Normal 2 7 22 2 2" xfId="2286"/>
    <cellStyle name="Normal 2 7 22 2 3" xfId="2287"/>
    <cellStyle name="Normal 2 7 22 2 4" xfId="2288"/>
    <cellStyle name="Normal 2 7 22 2 5" xfId="2289"/>
    <cellStyle name="Normal 2 7 22 2 6" xfId="2290"/>
    <cellStyle name="Normal 2 7 22 2 7" xfId="2291"/>
    <cellStyle name="Normal 2 7 22 3" xfId="2292"/>
    <cellStyle name="Normal 2 7 22 4" xfId="2293"/>
    <cellStyle name="Normal 2 7 22 5" xfId="2294"/>
    <cellStyle name="Normal 2 7 22 6" xfId="2295"/>
    <cellStyle name="Normal 2 7 22 7" xfId="2296"/>
    <cellStyle name="Normal 2 7 22 8" xfId="2297"/>
    <cellStyle name="Normal 2 7 23" xfId="2298"/>
    <cellStyle name="Normal 2 7 23 2" xfId="2299"/>
    <cellStyle name="Normal 2 7 23 2 2" xfId="2300"/>
    <cellStyle name="Normal 2 7 23 2 3" xfId="2301"/>
    <cellStyle name="Normal 2 7 23 2 4" xfId="2302"/>
    <cellStyle name="Normal 2 7 23 2 5" xfId="2303"/>
    <cellStyle name="Normal 2 7 23 2 6" xfId="2304"/>
    <cellStyle name="Normal 2 7 23 2 7" xfId="2305"/>
    <cellStyle name="Normal 2 7 23 3" xfId="2306"/>
    <cellStyle name="Normal 2 7 23 4" xfId="2307"/>
    <cellStyle name="Normal 2 7 23 5" xfId="2308"/>
    <cellStyle name="Normal 2 7 23 6" xfId="2309"/>
    <cellStyle name="Normal 2 7 23 7" xfId="2310"/>
    <cellStyle name="Normal 2 7 23 8" xfId="2311"/>
    <cellStyle name="Normal 2 7 24" xfId="2312"/>
    <cellStyle name="Normal 2 7 24 2" xfId="2313"/>
    <cellStyle name="Normal 2 7 24 2 2" xfId="2314"/>
    <cellStyle name="Normal 2 7 24 2 3" xfId="2315"/>
    <cellStyle name="Normal 2 7 24 2 4" xfId="2316"/>
    <cellStyle name="Normal 2 7 24 2 5" xfId="2317"/>
    <cellStyle name="Normal 2 7 24 2 6" xfId="2318"/>
    <cellStyle name="Normal 2 7 24 2 7" xfId="2319"/>
    <cellStyle name="Normal 2 7 24 3" xfId="2320"/>
    <cellStyle name="Normal 2 7 24 4" xfId="2321"/>
    <cellStyle name="Normal 2 7 24 5" xfId="2322"/>
    <cellStyle name="Normal 2 7 24 6" xfId="2323"/>
    <cellStyle name="Normal 2 7 24 7" xfId="2324"/>
    <cellStyle name="Normal 2 7 24 8" xfId="2325"/>
    <cellStyle name="Normal 2 7 25" xfId="2326"/>
    <cellStyle name="Normal 2 7 25 2" xfId="2327"/>
    <cellStyle name="Normal 2 7 25 2 2" xfId="2328"/>
    <cellStyle name="Normal 2 7 25 2 3" xfId="2329"/>
    <cellStyle name="Normal 2 7 25 2 4" xfId="2330"/>
    <cellStyle name="Normal 2 7 25 2 5" xfId="2331"/>
    <cellStyle name="Normal 2 7 25 2 6" xfId="2332"/>
    <cellStyle name="Normal 2 7 25 2 7" xfId="2333"/>
    <cellStyle name="Normal 2 7 25 3" xfId="2334"/>
    <cellStyle name="Normal 2 7 25 4" xfId="2335"/>
    <cellStyle name="Normal 2 7 25 5" xfId="2336"/>
    <cellStyle name="Normal 2 7 25 6" xfId="2337"/>
    <cellStyle name="Normal 2 7 25 7" xfId="2338"/>
    <cellStyle name="Normal 2 7 25 8" xfId="2339"/>
    <cellStyle name="Normal 2 7 26" xfId="2340"/>
    <cellStyle name="Normal 2 7 26 2" xfId="2341"/>
    <cellStyle name="Normal 2 7 26 2 2" xfId="2342"/>
    <cellStyle name="Normal 2 7 26 2 3" xfId="2343"/>
    <cellStyle name="Normal 2 7 26 2 4" xfId="2344"/>
    <cellStyle name="Normal 2 7 26 2 5" xfId="2345"/>
    <cellStyle name="Normal 2 7 26 2 6" xfId="2346"/>
    <cellStyle name="Normal 2 7 26 2 7" xfId="2347"/>
    <cellStyle name="Normal 2 7 26 3" xfId="2348"/>
    <cellStyle name="Normal 2 7 26 4" xfId="2349"/>
    <cellStyle name="Normal 2 7 26 5" xfId="2350"/>
    <cellStyle name="Normal 2 7 26 6" xfId="2351"/>
    <cellStyle name="Normal 2 7 26 7" xfId="2352"/>
    <cellStyle name="Normal 2 7 26 8" xfId="2353"/>
    <cellStyle name="Normal 2 7 3" xfId="2354"/>
    <cellStyle name="Normal 2 7 4" xfId="2355"/>
    <cellStyle name="Normal 2 7 5" xfId="2356"/>
    <cellStyle name="Normal 2 7 6" xfId="2357"/>
    <cellStyle name="Normal 2 7 7" xfId="2358"/>
    <cellStyle name="Normal 2 7 8" xfId="2359"/>
    <cellStyle name="Normal 2 7 9" xfId="2360"/>
    <cellStyle name="Normal 2 8" xfId="6"/>
    <cellStyle name="Normal 2 9" xfId="2361"/>
    <cellStyle name="Normal 2 9 10" xfId="2362"/>
    <cellStyle name="Normal 2 9 10 2" xfId="2363"/>
    <cellStyle name="Normal 2 9 10 2 2" xfId="2364"/>
    <cellStyle name="Normal 2 9 10 2 3" xfId="2365"/>
    <cellStyle name="Normal 2 9 10 2 4" xfId="2366"/>
    <cellStyle name="Normal 2 9 10 2 5" xfId="2367"/>
    <cellStyle name="Normal 2 9 10 2 6" xfId="2368"/>
    <cellStyle name="Normal 2 9 10 2 7" xfId="2369"/>
    <cellStyle name="Normal 2 9 10 3" xfId="2370"/>
    <cellStyle name="Normal 2 9 10 4" xfId="2371"/>
    <cellStyle name="Normal 2 9 10 5" xfId="2372"/>
    <cellStyle name="Normal 2 9 10 6" xfId="2373"/>
    <cellStyle name="Normal 2 9 10 7" xfId="2374"/>
    <cellStyle name="Normal 2 9 10 8" xfId="2375"/>
    <cellStyle name="Normal 2 9 11" xfId="2376"/>
    <cellStyle name="Normal 2 9 11 2" xfId="2377"/>
    <cellStyle name="Normal 2 9 11 2 2" xfId="2378"/>
    <cellStyle name="Normal 2 9 11 2 3" xfId="2379"/>
    <cellStyle name="Normal 2 9 11 2 4" xfId="2380"/>
    <cellStyle name="Normal 2 9 11 2 5" xfId="2381"/>
    <cellStyle name="Normal 2 9 11 2 6" xfId="2382"/>
    <cellStyle name="Normal 2 9 11 2 7" xfId="2383"/>
    <cellStyle name="Normal 2 9 11 3" xfId="2384"/>
    <cellStyle name="Normal 2 9 11 4" xfId="2385"/>
    <cellStyle name="Normal 2 9 11 5" xfId="2386"/>
    <cellStyle name="Normal 2 9 11 6" xfId="2387"/>
    <cellStyle name="Normal 2 9 11 7" xfId="2388"/>
    <cellStyle name="Normal 2 9 11 8" xfId="2389"/>
    <cellStyle name="Normal 2 9 12" xfId="2390"/>
    <cellStyle name="Normal 2 9 12 2" xfId="2391"/>
    <cellStyle name="Normal 2 9 12 2 2" xfId="2392"/>
    <cellStyle name="Normal 2 9 12 2 3" xfId="2393"/>
    <cellStyle name="Normal 2 9 12 2 4" xfId="2394"/>
    <cellStyle name="Normal 2 9 12 2 5" xfId="2395"/>
    <cellStyle name="Normal 2 9 12 2 6" xfId="2396"/>
    <cellStyle name="Normal 2 9 12 2 7" xfId="2397"/>
    <cellStyle name="Normal 2 9 12 3" xfId="2398"/>
    <cellStyle name="Normal 2 9 12 4" xfId="2399"/>
    <cellStyle name="Normal 2 9 12 5" xfId="2400"/>
    <cellStyle name="Normal 2 9 12 6" xfId="2401"/>
    <cellStyle name="Normal 2 9 12 7" xfId="2402"/>
    <cellStyle name="Normal 2 9 12 8" xfId="2403"/>
    <cellStyle name="Normal 2 9 13" xfId="2404"/>
    <cellStyle name="Normal 2 9 13 2" xfId="2405"/>
    <cellStyle name="Normal 2 9 13 2 2" xfId="2406"/>
    <cellStyle name="Normal 2 9 13 2 3" xfId="2407"/>
    <cellStyle name="Normal 2 9 13 2 4" xfId="2408"/>
    <cellStyle name="Normal 2 9 13 2 5" xfId="2409"/>
    <cellStyle name="Normal 2 9 13 2 6" xfId="2410"/>
    <cellStyle name="Normal 2 9 13 2 7" xfId="2411"/>
    <cellStyle name="Normal 2 9 13 3" xfId="2412"/>
    <cellStyle name="Normal 2 9 13 4" xfId="2413"/>
    <cellStyle name="Normal 2 9 13 5" xfId="2414"/>
    <cellStyle name="Normal 2 9 13 6" xfId="2415"/>
    <cellStyle name="Normal 2 9 13 7" xfId="2416"/>
    <cellStyle name="Normal 2 9 13 8" xfId="2417"/>
    <cellStyle name="Normal 2 9 14" xfId="2418"/>
    <cellStyle name="Normal 2 9 14 2" xfId="2419"/>
    <cellStyle name="Normal 2 9 14 2 2" xfId="2420"/>
    <cellStyle name="Normal 2 9 14 2 3" xfId="2421"/>
    <cellStyle name="Normal 2 9 14 2 4" xfId="2422"/>
    <cellStyle name="Normal 2 9 14 2 5" xfId="2423"/>
    <cellStyle name="Normal 2 9 14 2 6" xfId="2424"/>
    <cellStyle name="Normal 2 9 14 2 7" xfId="2425"/>
    <cellStyle name="Normal 2 9 14 3" xfId="2426"/>
    <cellStyle name="Normal 2 9 14 4" xfId="2427"/>
    <cellStyle name="Normal 2 9 14 5" xfId="2428"/>
    <cellStyle name="Normal 2 9 14 6" xfId="2429"/>
    <cellStyle name="Normal 2 9 14 7" xfId="2430"/>
    <cellStyle name="Normal 2 9 14 8" xfId="2431"/>
    <cellStyle name="Normal 2 9 15" xfId="2432"/>
    <cellStyle name="Normal 2 9 15 2" xfId="2433"/>
    <cellStyle name="Normal 2 9 15 2 2" xfId="2434"/>
    <cellStyle name="Normal 2 9 15 2 3" xfId="2435"/>
    <cellStyle name="Normal 2 9 15 2 4" xfId="2436"/>
    <cellStyle name="Normal 2 9 15 2 5" xfId="2437"/>
    <cellStyle name="Normal 2 9 15 2 6" xfId="2438"/>
    <cellStyle name="Normal 2 9 15 2 7" xfId="2439"/>
    <cellStyle name="Normal 2 9 15 3" xfId="2440"/>
    <cellStyle name="Normal 2 9 15 4" xfId="2441"/>
    <cellStyle name="Normal 2 9 15 5" xfId="2442"/>
    <cellStyle name="Normal 2 9 15 6" xfId="2443"/>
    <cellStyle name="Normal 2 9 15 7" xfId="2444"/>
    <cellStyle name="Normal 2 9 15 8" xfId="2445"/>
    <cellStyle name="Normal 2 9 16" xfId="2446"/>
    <cellStyle name="Normal 2 9 16 2" xfId="2447"/>
    <cellStyle name="Normal 2 9 16 2 2" xfId="2448"/>
    <cellStyle name="Normal 2 9 16 2 3" xfId="2449"/>
    <cellStyle name="Normal 2 9 16 2 4" xfId="2450"/>
    <cellStyle name="Normal 2 9 16 2 5" xfId="2451"/>
    <cellStyle name="Normal 2 9 16 2 6" xfId="2452"/>
    <cellStyle name="Normal 2 9 16 2 7" xfId="2453"/>
    <cellStyle name="Normal 2 9 16 3" xfId="2454"/>
    <cellStyle name="Normal 2 9 16 4" xfId="2455"/>
    <cellStyle name="Normal 2 9 16 5" xfId="2456"/>
    <cellStyle name="Normal 2 9 16 6" xfId="2457"/>
    <cellStyle name="Normal 2 9 16 7" xfId="2458"/>
    <cellStyle name="Normal 2 9 16 8" xfId="2459"/>
    <cellStyle name="Normal 2 9 17" xfId="2460"/>
    <cellStyle name="Normal 2 9 17 2" xfId="2461"/>
    <cellStyle name="Normal 2 9 17 2 2" xfId="2462"/>
    <cellStyle name="Normal 2 9 17 2 3" xfId="2463"/>
    <cellStyle name="Normal 2 9 17 2 4" xfId="2464"/>
    <cellStyle name="Normal 2 9 17 2 5" xfId="2465"/>
    <cellStyle name="Normal 2 9 17 2 6" xfId="2466"/>
    <cellStyle name="Normal 2 9 17 2 7" xfId="2467"/>
    <cellStyle name="Normal 2 9 17 3" xfId="2468"/>
    <cellStyle name="Normal 2 9 17 4" xfId="2469"/>
    <cellStyle name="Normal 2 9 17 5" xfId="2470"/>
    <cellStyle name="Normal 2 9 17 6" xfId="2471"/>
    <cellStyle name="Normal 2 9 17 7" xfId="2472"/>
    <cellStyle name="Normal 2 9 17 8" xfId="2473"/>
    <cellStyle name="Normal 2 9 18" xfId="2474"/>
    <cellStyle name="Normal 2 9 18 2" xfId="2475"/>
    <cellStyle name="Normal 2 9 18 2 2" xfId="2476"/>
    <cellStyle name="Normal 2 9 18 2 3" xfId="2477"/>
    <cellStyle name="Normal 2 9 18 2 4" xfId="2478"/>
    <cellStyle name="Normal 2 9 18 2 5" xfId="2479"/>
    <cellStyle name="Normal 2 9 18 2 6" xfId="2480"/>
    <cellStyle name="Normal 2 9 18 2 7" xfId="2481"/>
    <cellStyle name="Normal 2 9 18 3" xfId="2482"/>
    <cellStyle name="Normal 2 9 18 4" xfId="2483"/>
    <cellStyle name="Normal 2 9 18 5" xfId="2484"/>
    <cellStyle name="Normal 2 9 18 6" xfId="2485"/>
    <cellStyle name="Normal 2 9 18 7" xfId="2486"/>
    <cellStyle name="Normal 2 9 18 8" xfId="2487"/>
    <cellStyle name="Normal 2 9 19" xfId="2488"/>
    <cellStyle name="Normal 2 9 19 2" xfId="2489"/>
    <cellStyle name="Normal 2 9 19 2 2" xfId="2490"/>
    <cellStyle name="Normal 2 9 19 2 3" xfId="2491"/>
    <cellStyle name="Normal 2 9 19 2 4" xfId="2492"/>
    <cellStyle name="Normal 2 9 19 2 5" xfId="2493"/>
    <cellStyle name="Normal 2 9 19 2 6" xfId="2494"/>
    <cellStyle name="Normal 2 9 19 2 7" xfId="2495"/>
    <cellStyle name="Normal 2 9 19 3" xfId="2496"/>
    <cellStyle name="Normal 2 9 19 4" xfId="2497"/>
    <cellStyle name="Normal 2 9 19 5" xfId="2498"/>
    <cellStyle name="Normal 2 9 19 6" xfId="2499"/>
    <cellStyle name="Normal 2 9 19 7" xfId="2500"/>
    <cellStyle name="Normal 2 9 19 8" xfId="2501"/>
    <cellStyle name="Normal 2 9 2" xfId="2502"/>
    <cellStyle name="Normal 2 9 2 2" xfId="2503"/>
    <cellStyle name="Normal 2 9 2 2 2" xfId="2504"/>
    <cellStyle name="Normal 2 9 2 2 3" xfId="2505"/>
    <cellStyle name="Normal 2 9 2 2 4" xfId="2506"/>
    <cellStyle name="Normal 2 9 2 2 5" xfId="2507"/>
    <cellStyle name="Normal 2 9 2 2 6" xfId="2508"/>
    <cellStyle name="Normal 2 9 2 2 7" xfId="2509"/>
    <cellStyle name="Normal 2 9 2 3" xfId="2510"/>
    <cellStyle name="Normal 2 9 2 4" xfId="2511"/>
    <cellStyle name="Normal 2 9 2 5" xfId="2512"/>
    <cellStyle name="Normal 2 9 2 6" xfId="2513"/>
    <cellStyle name="Normal 2 9 2 7" xfId="2514"/>
    <cellStyle name="Normal 2 9 2 8" xfId="2515"/>
    <cellStyle name="Normal 2 9 3" xfId="2516"/>
    <cellStyle name="Normal 2 9 3 2" xfId="2517"/>
    <cellStyle name="Normal 2 9 3 2 2" xfId="2518"/>
    <cellStyle name="Normal 2 9 3 2 3" xfId="2519"/>
    <cellStyle name="Normal 2 9 3 2 4" xfId="2520"/>
    <cellStyle name="Normal 2 9 3 2 5" xfId="2521"/>
    <cellStyle name="Normal 2 9 3 2 6" xfId="2522"/>
    <cellStyle name="Normal 2 9 3 2 7" xfId="2523"/>
    <cellStyle name="Normal 2 9 3 3" xfId="2524"/>
    <cellStyle name="Normal 2 9 3 4" xfId="2525"/>
    <cellStyle name="Normal 2 9 3 5" xfId="2526"/>
    <cellStyle name="Normal 2 9 3 6" xfId="2527"/>
    <cellStyle name="Normal 2 9 3 7" xfId="2528"/>
    <cellStyle name="Normal 2 9 3 8" xfId="2529"/>
    <cellStyle name="Normal 2 9 4" xfId="2530"/>
    <cellStyle name="Normal 2 9 4 2" xfId="2531"/>
    <cellStyle name="Normal 2 9 4 2 2" xfId="2532"/>
    <cellStyle name="Normal 2 9 4 2 3" xfId="2533"/>
    <cellStyle name="Normal 2 9 4 2 4" xfId="2534"/>
    <cellStyle name="Normal 2 9 4 2 5" xfId="2535"/>
    <cellStyle name="Normal 2 9 4 2 6" xfId="2536"/>
    <cellStyle name="Normal 2 9 4 2 7" xfId="2537"/>
    <cellStyle name="Normal 2 9 4 3" xfId="2538"/>
    <cellStyle name="Normal 2 9 4 4" xfId="2539"/>
    <cellStyle name="Normal 2 9 4 5" xfId="2540"/>
    <cellStyle name="Normal 2 9 4 6" xfId="2541"/>
    <cellStyle name="Normal 2 9 4 7" xfId="2542"/>
    <cellStyle name="Normal 2 9 4 8" xfId="2543"/>
    <cellStyle name="Normal 2 9 5" xfId="2544"/>
    <cellStyle name="Normal 2 9 5 2" xfId="2545"/>
    <cellStyle name="Normal 2 9 5 2 2" xfId="2546"/>
    <cellStyle name="Normal 2 9 5 2 3" xfId="2547"/>
    <cellStyle name="Normal 2 9 5 2 4" xfId="2548"/>
    <cellStyle name="Normal 2 9 5 2 5" xfId="2549"/>
    <cellStyle name="Normal 2 9 5 2 6" xfId="2550"/>
    <cellStyle name="Normal 2 9 5 2 7" xfId="2551"/>
    <cellStyle name="Normal 2 9 5 3" xfId="2552"/>
    <cellStyle name="Normal 2 9 5 4" xfId="2553"/>
    <cellStyle name="Normal 2 9 5 5" xfId="2554"/>
    <cellStyle name="Normal 2 9 5 6" xfId="2555"/>
    <cellStyle name="Normal 2 9 5 7" xfId="2556"/>
    <cellStyle name="Normal 2 9 5 8" xfId="2557"/>
    <cellStyle name="Normal 2 9 6" xfId="2558"/>
    <cellStyle name="Normal 2 9 6 2" xfId="2559"/>
    <cellStyle name="Normal 2 9 6 2 2" xfId="2560"/>
    <cellStyle name="Normal 2 9 6 2 3" xfId="2561"/>
    <cellStyle name="Normal 2 9 6 2 4" xfId="2562"/>
    <cellStyle name="Normal 2 9 6 2 5" xfId="2563"/>
    <cellStyle name="Normal 2 9 6 2 6" xfId="2564"/>
    <cellStyle name="Normal 2 9 6 2 7" xfId="2565"/>
    <cellStyle name="Normal 2 9 6 3" xfId="2566"/>
    <cellStyle name="Normal 2 9 6 4" xfId="2567"/>
    <cellStyle name="Normal 2 9 6 5" xfId="2568"/>
    <cellStyle name="Normal 2 9 6 6" xfId="2569"/>
    <cellStyle name="Normal 2 9 6 7" xfId="2570"/>
    <cellStyle name="Normal 2 9 6 8" xfId="2571"/>
    <cellStyle name="Normal 2 9 7" xfId="2572"/>
    <cellStyle name="Normal 2 9 7 2" xfId="2573"/>
    <cellStyle name="Normal 2 9 7 2 2" xfId="2574"/>
    <cellStyle name="Normal 2 9 7 2 3" xfId="2575"/>
    <cellStyle name="Normal 2 9 7 2 4" xfId="2576"/>
    <cellStyle name="Normal 2 9 7 2 5" xfId="2577"/>
    <cellStyle name="Normal 2 9 7 2 6" xfId="2578"/>
    <cellStyle name="Normal 2 9 7 2 7" xfId="2579"/>
    <cellStyle name="Normal 2 9 7 3" xfId="2580"/>
    <cellStyle name="Normal 2 9 7 4" xfId="2581"/>
    <cellStyle name="Normal 2 9 7 5" xfId="2582"/>
    <cellStyle name="Normal 2 9 7 6" xfId="2583"/>
    <cellStyle name="Normal 2 9 7 7" xfId="2584"/>
    <cellStyle name="Normal 2 9 7 8" xfId="2585"/>
    <cellStyle name="Normal 2 9 8" xfId="2586"/>
    <cellStyle name="Normal 2 9 8 2" xfId="2587"/>
    <cellStyle name="Normal 2 9 8 2 2" xfId="2588"/>
    <cellStyle name="Normal 2 9 8 2 3" xfId="2589"/>
    <cellStyle name="Normal 2 9 8 2 4" xfId="2590"/>
    <cellStyle name="Normal 2 9 8 2 5" xfId="2591"/>
    <cellStyle name="Normal 2 9 8 2 6" xfId="2592"/>
    <cellStyle name="Normal 2 9 8 2 7" xfId="2593"/>
    <cellStyle name="Normal 2 9 8 3" xfId="2594"/>
    <cellStyle name="Normal 2 9 8 4" xfId="2595"/>
    <cellStyle name="Normal 2 9 8 5" xfId="2596"/>
    <cellStyle name="Normal 2 9 8 6" xfId="2597"/>
    <cellStyle name="Normal 2 9 8 7" xfId="2598"/>
    <cellStyle name="Normal 2 9 8 8" xfId="2599"/>
    <cellStyle name="Normal 2 9 9" xfId="2600"/>
    <cellStyle name="Normal 2 9 9 2" xfId="2601"/>
    <cellStyle name="Normal 2 9 9 2 2" xfId="2602"/>
    <cellStyle name="Normal 2 9 9 2 3" xfId="2603"/>
    <cellStyle name="Normal 2 9 9 2 4" xfId="2604"/>
    <cellStyle name="Normal 2 9 9 2 5" xfId="2605"/>
    <cellStyle name="Normal 2 9 9 2 6" xfId="2606"/>
    <cellStyle name="Normal 2 9 9 2 7" xfId="2607"/>
    <cellStyle name="Normal 2 9 9 3" xfId="2608"/>
    <cellStyle name="Normal 2 9 9 4" xfId="2609"/>
    <cellStyle name="Normal 2 9 9 5" xfId="2610"/>
    <cellStyle name="Normal 2 9 9 6" xfId="2611"/>
    <cellStyle name="Normal 2 9 9 7" xfId="2612"/>
    <cellStyle name="Normal 2 9 9 8" xfId="2613"/>
    <cellStyle name="Normal 20" xfId="2614"/>
    <cellStyle name="Normal 20 2" xfId="2615"/>
    <cellStyle name="Normal 20 3" xfId="2616"/>
    <cellStyle name="Normal 20 4" xfId="2617"/>
    <cellStyle name="Normal 20 5" xfId="2618"/>
    <cellStyle name="Normal 20 6" xfId="2619"/>
    <cellStyle name="Normal 20 7" xfId="2620"/>
    <cellStyle name="Normal 21" xfId="2621"/>
    <cellStyle name="Normal 3" xfId="2622"/>
    <cellStyle name="Normal 3 10" xfId="2623"/>
    <cellStyle name="Normal 3 11" xfId="2624"/>
    <cellStyle name="Normal 3 12" xfId="2625"/>
    <cellStyle name="Normal 3 13" xfId="2626"/>
    <cellStyle name="Normal 3 14" xfId="2627"/>
    <cellStyle name="Normal 3 15" xfId="2628"/>
    <cellStyle name="Normal 3 16" xfId="2629"/>
    <cellStyle name="Normal 3 17" xfId="2630"/>
    <cellStyle name="Normal 3 18" xfId="2631"/>
    <cellStyle name="Normal 3 19" xfId="2632"/>
    <cellStyle name="Normal 3 2" xfId="2633"/>
    <cellStyle name="Normal 3 2 2" xfId="2634"/>
    <cellStyle name="Normal 3 2 2 2" xfId="2635"/>
    <cellStyle name="Normal 3 2 2 3" xfId="2636"/>
    <cellStyle name="Normal 3 2 2 4" xfId="2637"/>
    <cellStyle name="Normal 3 2 2 5" xfId="2638"/>
    <cellStyle name="Normal 3 2 2 6" xfId="2639"/>
    <cellStyle name="Normal 3 2 2 7" xfId="2640"/>
    <cellStyle name="Normal 3 2 3" xfId="2641"/>
    <cellStyle name="Normal 3 2 4" xfId="2642"/>
    <cellStyle name="Normal 3 2 5" xfId="2643"/>
    <cellStyle name="Normal 3 2 6" xfId="2644"/>
    <cellStyle name="Normal 3 20" xfId="2645"/>
    <cellStyle name="Normal 3 21" xfId="2646"/>
    <cellStyle name="Normal 3 22" xfId="2647"/>
    <cellStyle name="Normal 3 23" xfId="2648"/>
    <cellStyle name="Normal 3 24" xfId="2649"/>
    <cellStyle name="Normal 3 25" xfId="2650"/>
    <cellStyle name="Normal 3 25 2" xfId="2651"/>
    <cellStyle name="Normal 3 25 2 2" xfId="2652"/>
    <cellStyle name="Normal 3 25 2 3" xfId="2653"/>
    <cellStyle name="Normal 3 25 2 4" xfId="2654"/>
    <cellStyle name="Normal 3 25 2 5" xfId="2655"/>
    <cellStyle name="Normal 3 25 2 6" xfId="2656"/>
    <cellStyle name="Normal 3 25 2 7" xfId="2657"/>
    <cellStyle name="Normal 3 25 3" xfId="2658"/>
    <cellStyle name="Normal 3 25 4" xfId="2659"/>
    <cellStyle name="Normal 3 25 5" xfId="2660"/>
    <cellStyle name="Normal 3 25 6" xfId="2661"/>
    <cellStyle name="Normal 3 3" xfId="2662"/>
    <cellStyle name="Normal 3 3 2" xfId="2663"/>
    <cellStyle name="Normal 3 3 3" xfId="2664"/>
    <cellStyle name="Normal 3 3 4" xfId="2665"/>
    <cellStyle name="Normal 3 3 5" xfId="2666"/>
    <cellStyle name="Normal 3 4" xfId="2667"/>
    <cellStyle name="Normal 3 4 2" xfId="2668"/>
    <cellStyle name="Normal 3 4 3" xfId="2669"/>
    <cellStyle name="Normal 3 4 4" xfId="2670"/>
    <cellStyle name="Normal 3 4 5" xfId="2671"/>
    <cellStyle name="Normal 3 5" xfId="2672"/>
    <cellStyle name="Normal 3 5 2" xfId="2673"/>
    <cellStyle name="Normal 3 5 3" xfId="2674"/>
    <cellStyle name="Normal 3 5 4" xfId="2675"/>
    <cellStyle name="Normal 3 5 5" xfId="2676"/>
    <cellStyle name="Normal 3 6" xfId="2677"/>
    <cellStyle name="Normal 3 6 2" xfId="2678"/>
    <cellStyle name="Normal 3 6 3" xfId="2679"/>
    <cellStyle name="Normal 3 6 4" xfId="2680"/>
    <cellStyle name="Normal 3 6 5" xfId="2681"/>
    <cellStyle name="Normal 3 7" xfId="2682"/>
    <cellStyle name="Normal 3 8" xfId="2683"/>
    <cellStyle name="Normal 3 9" xfId="2684"/>
    <cellStyle name="Normal 4" xfId="2685"/>
    <cellStyle name="Normal 4 10" xfId="2686"/>
    <cellStyle name="Normal 4 10 2" xfId="2687"/>
    <cellStyle name="Normal 4 10 2 2" xfId="2688"/>
    <cellStyle name="Normal 4 10 2 3" xfId="2689"/>
    <cellStyle name="Normal 4 10 2 4" xfId="2690"/>
    <cellStyle name="Normal 4 10 2 5" xfId="2691"/>
    <cellStyle name="Normal 4 10 2 6" xfId="2692"/>
    <cellStyle name="Normal 4 10 2 7" xfId="2693"/>
    <cellStyle name="Normal 4 10 3" xfId="2694"/>
    <cellStyle name="Normal 4 10 4" xfId="2695"/>
    <cellStyle name="Normal 4 10 5" xfId="2696"/>
    <cellStyle name="Normal 4 10 6" xfId="2697"/>
    <cellStyle name="Normal 4 10 7" xfId="2698"/>
    <cellStyle name="Normal 4 10 8" xfId="2699"/>
    <cellStyle name="Normal 4 11" xfId="2700"/>
    <cellStyle name="Normal 4 11 2" xfId="2701"/>
    <cellStyle name="Normal 4 11 2 2" xfId="2702"/>
    <cellStyle name="Normal 4 11 2 3" xfId="2703"/>
    <cellStyle name="Normal 4 11 2 4" xfId="2704"/>
    <cellStyle name="Normal 4 11 2 5" xfId="2705"/>
    <cellStyle name="Normal 4 11 2 6" xfId="2706"/>
    <cellStyle name="Normal 4 11 2 7" xfId="2707"/>
    <cellStyle name="Normal 4 11 3" xfId="2708"/>
    <cellStyle name="Normal 4 11 4" xfId="2709"/>
    <cellStyle name="Normal 4 11 5" xfId="2710"/>
    <cellStyle name="Normal 4 11 6" xfId="2711"/>
    <cellStyle name="Normal 4 11 7" xfId="2712"/>
    <cellStyle name="Normal 4 11 8" xfId="2713"/>
    <cellStyle name="Normal 4 12" xfId="2714"/>
    <cellStyle name="Normal 4 12 2" xfId="2715"/>
    <cellStyle name="Normal 4 12 2 2" xfId="2716"/>
    <cellStyle name="Normal 4 12 2 3" xfId="2717"/>
    <cellStyle name="Normal 4 12 2 4" xfId="2718"/>
    <cellStyle name="Normal 4 12 2 5" xfId="2719"/>
    <cellStyle name="Normal 4 12 2 6" xfId="2720"/>
    <cellStyle name="Normal 4 12 2 7" xfId="2721"/>
    <cellStyle name="Normal 4 12 3" xfId="2722"/>
    <cellStyle name="Normal 4 12 4" xfId="2723"/>
    <cellStyle name="Normal 4 12 5" xfId="2724"/>
    <cellStyle name="Normal 4 12 6" xfId="2725"/>
    <cellStyle name="Normal 4 12 7" xfId="2726"/>
    <cellStyle name="Normal 4 12 8" xfId="2727"/>
    <cellStyle name="Normal 4 13" xfId="2728"/>
    <cellStyle name="Normal 4 13 2" xfId="2729"/>
    <cellStyle name="Normal 4 13 2 2" xfId="2730"/>
    <cellStyle name="Normal 4 13 2 3" xfId="2731"/>
    <cellStyle name="Normal 4 13 2 4" xfId="2732"/>
    <cellStyle name="Normal 4 13 2 5" xfId="2733"/>
    <cellStyle name="Normal 4 13 2 6" xfId="2734"/>
    <cellStyle name="Normal 4 13 2 7" xfId="2735"/>
    <cellStyle name="Normal 4 13 3" xfId="2736"/>
    <cellStyle name="Normal 4 13 4" xfId="2737"/>
    <cellStyle name="Normal 4 13 5" xfId="2738"/>
    <cellStyle name="Normal 4 13 6" xfId="2739"/>
    <cellStyle name="Normal 4 13 7" xfId="2740"/>
    <cellStyle name="Normal 4 13 8" xfId="2741"/>
    <cellStyle name="Normal 4 14" xfId="2742"/>
    <cellStyle name="Normal 4 14 2" xfId="2743"/>
    <cellStyle name="Normal 4 14 2 2" xfId="2744"/>
    <cellStyle name="Normal 4 14 2 3" xfId="2745"/>
    <cellStyle name="Normal 4 14 2 4" xfId="2746"/>
    <cellStyle name="Normal 4 14 2 5" xfId="2747"/>
    <cellStyle name="Normal 4 14 2 6" xfId="2748"/>
    <cellStyle name="Normal 4 14 2 7" xfId="2749"/>
    <cellStyle name="Normal 4 14 3" xfId="2750"/>
    <cellStyle name="Normal 4 14 4" xfId="2751"/>
    <cellStyle name="Normal 4 14 5" xfId="2752"/>
    <cellStyle name="Normal 4 14 6" xfId="2753"/>
    <cellStyle name="Normal 4 14 7" xfId="2754"/>
    <cellStyle name="Normal 4 14 8" xfId="2755"/>
    <cellStyle name="Normal 4 15" xfId="2756"/>
    <cellStyle name="Normal 4 15 2" xfId="2757"/>
    <cellStyle name="Normal 4 15 2 2" xfId="2758"/>
    <cellStyle name="Normal 4 15 2 3" xfId="2759"/>
    <cellStyle name="Normal 4 15 2 4" xfId="2760"/>
    <cellStyle name="Normal 4 15 2 5" xfId="2761"/>
    <cellStyle name="Normal 4 15 2 6" xfId="2762"/>
    <cellStyle name="Normal 4 15 2 7" xfId="2763"/>
    <cellStyle name="Normal 4 15 3" xfId="2764"/>
    <cellStyle name="Normal 4 15 4" xfId="2765"/>
    <cellStyle name="Normal 4 15 5" xfId="2766"/>
    <cellStyle name="Normal 4 15 6" xfId="2767"/>
    <cellStyle name="Normal 4 15 7" xfId="2768"/>
    <cellStyle name="Normal 4 15 8" xfId="2769"/>
    <cellStyle name="Normal 4 16" xfId="2770"/>
    <cellStyle name="Normal 4 16 2" xfId="2771"/>
    <cellStyle name="Normal 4 16 2 2" xfId="2772"/>
    <cellStyle name="Normal 4 16 2 3" xfId="2773"/>
    <cellStyle name="Normal 4 16 2 4" xfId="2774"/>
    <cellStyle name="Normal 4 16 2 5" xfId="2775"/>
    <cellStyle name="Normal 4 16 2 6" xfId="2776"/>
    <cellStyle name="Normal 4 16 2 7" xfId="2777"/>
    <cellStyle name="Normal 4 16 3" xfId="2778"/>
    <cellStyle name="Normal 4 16 4" xfId="2779"/>
    <cellStyle name="Normal 4 16 5" xfId="2780"/>
    <cellStyle name="Normal 4 16 6" xfId="2781"/>
    <cellStyle name="Normal 4 16 7" xfId="2782"/>
    <cellStyle name="Normal 4 16 8" xfId="2783"/>
    <cellStyle name="Normal 4 17" xfId="2784"/>
    <cellStyle name="Normal 4 17 2" xfId="2785"/>
    <cellStyle name="Normal 4 17 2 2" xfId="2786"/>
    <cellStyle name="Normal 4 17 2 3" xfId="2787"/>
    <cellStyle name="Normal 4 17 2 4" xfId="2788"/>
    <cellStyle name="Normal 4 17 2 5" xfId="2789"/>
    <cellStyle name="Normal 4 17 2 6" xfId="2790"/>
    <cellStyle name="Normal 4 17 2 7" xfId="2791"/>
    <cellStyle name="Normal 4 17 3" xfId="2792"/>
    <cellStyle name="Normal 4 17 4" xfId="2793"/>
    <cellStyle name="Normal 4 17 5" xfId="2794"/>
    <cellStyle name="Normal 4 17 6" xfId="2795"/>
    <cellStyle name="Normal 4 17 7" xfId="2796"/>
    <cellStyle name="Normal 4 17 8" xfId="2797"/>
    <cellStyle name="Normal 4 18" xfId="2798"/>
    <cellStyle name="Normal 4 18 2" xfId="2799"/>
    <cellStyle name="Normal 4 18 2 2" xfId="2800"/>
    <cellStyle name="Normal 4 18 2 3" xfId="2801"/>
    <cellStyle name="Normal 4 18 2 4" xfId="2802"/>
    <cellStyle name="Normal 4 18 2 5" xfId="2803"/>
    <cellStyle name="Normal 4 18 2 6" xfId="2804"/>
    <cellStyle name="Normal 4 18 2 7" xfId="2805"/>
    <cellStyle name="Normal 4 18 3" xfId="2806"/>
    <cellStyle name="Normal 4 18 4" xfId="2807"/>
    <cellStyle name="Normal 4 18 5" xfId="2808"/>
    <cellStyle name="Normal 4 18 6" xfId="2809"/>
    <cellStyle name="Normal 4 18 7" xfId="2810"/>
    <cellStyle name="Normal 4 18 8" xfId="2811"/>
    <cellStyle name="Normal 4 19" xfId="2812"/>
    <cellStyle name="Normal 4 19 2" xfId="2813"/>
    <cellStyle name="Normal 4 19 2 2" xfId="2814"/>
    <cellStyle name="Normal 4 19 2 3" xfId="2815"/>
    <cellStyle name="Normal 4 19 2 4" xfId="2816"/>
    <cellStyle name="Normal 4 19 2 5" xfId="2817"/>
    <cellStyle name="Normal 4 19 2 6" xfId="2818"/>
    <cellStyle name="Normal 4 19 2 7" xfId="2819"/>
    <cellStyle name="Normal 4 19 3" xfId="2820"/>
    <cellStyle name="Normal 4 19 4" xfId="2821"/>
    <cellStyle name="Normal 4 19 5" xfId="2822"/>
    <cellStyle name="Normal 4 19 6" xfId="2823"/>
    <cellStyle name="Normal 4 19 7" xfId="2824"/>
    <cellStyle name="Normal 4 19 8" xfId="2825"/>
    <cellStyle name="Normal 4 2" xfId="2826"/>
    <cellStyle name="Normal 4 2 2" xfId="2827"/>
    <cellStyle name="Normal 4 2 3" xfId="2828"/>
    <cellStyle name="Normal 4 2 4" xfId="2829"/>
    <cellStyle name="Normal 4 2 5" xfId="2830"/>
    <cellStyle name="Normal 4 20" xfId="2831"/>
    <cellStyle name="Normal 4 20 2" xfId="2832"/>
    <cellStyle name="Normal 4 20 2 2" xfId="2833"/>
    <cellStyle name="Normal 4 20 2 3" xfId="2834"/>
    <cellStyle name="Normal 4 20 2 4" xfId="2835"/>
    <cellStyle name="Normal 4 20 2 5" xfId="2836"/>
    <cellStyle name="Normal 4 20 2 6" xfId="2837"/>
    <cellStyle name="Normal 4 20 2 7" xfId="2838"/>
    <cellStyle name="Normal 4 20 3" xfId="2839"/>
    <cellStyle name="Normal 4 20 4" xfId="2840"/>
    <cellStyle name="Normal 4 20 5" xfId="2841"/>
    <cellStyle name="Normal 4 20 6" xfId="2842"/>
    <cellStyle name="Normal 4 20 7" xfId="2843"/>
    <cellStyle name="Normal 4 20 8" xfId="2844"/>
    <cellStyle name="Normal 4 21" xfId="2845"/>
    <cellStyle name="Normal 4 21 2" xfId="2846"/>
    <cellStyle name="Normal 4 21 2 2" xfId="2847"/>
    <cellStyle name="Normal 4 21 2 3" xfId="2848"/>
    <cellStyle name="Normal 4 21 2 4" xfId="2849"/>
    <cellStyle name="Normal 4 21 2 5" xfId="2850"/>
    <cellStyle name="Normal 4 21 2 6" xfId="2851"/>
    <cellStyle name="Normal 4 21 2 7" xfId="2852"/>
    <cellStyle name="Normal 4 21 3" xfId="2853"/>
    <cellStyle name="Normal 4 21 4" xfId="2854"/>
    <cellStyle name="Normal 4 21 5" xfId="2855"/>
    <cellStyle name="Normal 4 21 6" xfId="2856"/>
    <cellStyle name="Normal 4 21 7" xfId="2857"/>
    <cellStyle name="Normal 4 21 8" xfId="2858"/>
    <cellStyle name="Normal 4 22" xfId="2859"/>
    <cellStyle name="Normal 4 22 2" xfId="2860"/>
    <cellStyle name="Normal 4 22 2 2" xfId="2861"/>
    <cellStyle name="Normal 4 22 2 3" xfId="2862"/>
    <cellStyle name="Normal 4 22 2 4" xfId="2863"/>
    <cellStyle name="Normal 4 22 2 5" xfId="2864"/>
    <cellStyle name="Normal 4 22 2 6" xfId="2865"/>
    <cellStyle name="Normal 4 22 2 7" xfId="2866"/>
    <cellStyle name="Normal 4 22 3" xfId="2867"/>
    <cellStyle name="Normal 4 22 4" xfId="2868"/>
    <cellStyle name="Normal 4 22 5" xfId="2869"/>
    <cellStyle name="Normal 4 22 6" xfId="2870"/>
    <cellStyle name="Normal 4 22 7" xfId="2871"/>
    <cellStyle name="Normal 4 22 8" xfId="2872"/>
    <cellStyle name="Normal 4 23" xfId="2873"/>
    <cellStyle name="Normal 4 23 2" xfId="2874"/>
    <cellStyle name="Normal 4 23 2 2" xfId="2875"/>
    <cellStyle name="Normal 4 23 2 3" xfId="2876"/>
    <cellStyle name="Normal 4 23 2 4" xfId="2877"/>
    <cellStyle name="Normal 4 23 2 5" xfId="2878"/>
    <cellStyle name="Normal 4 23 2 6" xfId="2879"/>
    <cellStyle name="Normal 4 23 2 7" xfId="2880"/>
    <cellStyle name="Normal 4 23 3" xfId="2881"/>
    <cellStyle name="Normal 4 23 4" xfId="2882"/>
    <cellStyle name="Normal 4 23 5" xfId="2883"/>
    <cellStyle name="Normal 4 23 6" xfId="2884"/>
    <cellStyle name="Normal 4 23 7" xfId="2885"/>
    <cellStyle name="Normal 4 23 8" xfId="2886"/>
    <cellStyle name="Normal 4 24" xfId="2887"/>
    <cellStyle name="Normal 4 24 2" xfId="2888"/>
    <cellStyle name="Normal 4 24 2 2" xfId="2889"/>
    <cellStyle name="Normal 4 24 2 3" xfId="2890"/>
    <cellStyle name="Normal 4 24 2 4" xfId="2891"/>
    <cellStyle name="Normal 4 24 2 5" xfId="2892"/>
    <cellStyle name="Normal 4 24 2 6" xfId="2893"/>
    <cellStyle name="Normal 4 24 2 7" xfId="2894"/>
    <cellStyle name="Normal 4 24 3" xfId="2895"/>
    <cellStyle name="Normal 4 24 4" xfId="2896"/>
    <cellStyle name="Normal 4 24 5" xfId="2897"/>
    <cellStyle name="Normal 4 24 6" xfId="2898"/>
    <cellStyle name="Normal 4 24 7" xfId="2899"/>
    <cellStyle name="Normal 4 24 8" xfId="2900"/>
    <cellStyle name="Normal 4 25" xfId="2901"/>
    <cellStyle name="Normal 4 25 2" xfId="2902"/>
    <cellStyle name="Normal 4 25 2 2" xfId="2903"/>
    <cellStyle name="Normal 4 25 2 3" xfId="2904"/>
    <cellStyle name="Normal 4 25 2 4" xfId="2905"/>
    <cellStyle name="Normal 4 25 2 5" xfId="2906"/>
    <cellStyle name="Normal 4 25 2 6" xfId="2907"/>
    <cellStyle name="Normal 4 25 2 7" xfId="2908"/>
    <cellStyle name="Normal 4 25 3" xfId="2909"/>
    <cellStyle name="Normal 4 25 4" xfId="2910"/>
    <cellStyle name="Normal 4 25 5" xfId="2911"/>
    <cellStyle name="Normal 4 25 6" xfId="2912"/>
    <cellStyle name="Normal 4 25 7" xfId="2913"/>
    <cellStyle name="Normal 4 25 8" xfId="2914"/>
    <cellStyle name="Normal 4 26" xfId="2915"/>
    <cellStyle name="Normal 4 26 2" xfId="2916"/>
    <cellStyle name="Normal 4 26 2 2" xfId="2917"/>
    <cellStyle name="Normal 4 26 2 3" xfId="2918"/>
    <cellStyle name="Normal 4 26 2 4" xfId="2919"/>
    <cellStyle name="Normal 4 26 2 5" xfId="2920"/>
    <cellStyle name="Normal 4 26 2 6" xfId="2921"/>
    <cellStyle name="Normal 4 26 2 7" xfId="2922"/>
    <cellStyle name="Normal 4 26 3" xfId="2923"/>
    <cellStyle name="Normal 4 26 4" xfId="2924"/>
    <cellStyle name="Normal 4 26 5" xfId="2925"/>
    <cellStyle name="Normal 4 26 6" xfId="2926"/>
    <cellStyle name="Normal 4 26 7" xfId="2927"/>
    <cellStyle name="Normal 4 26 8" xfId="2928"/>
    <cellStyle name="Normal 4 27" xfId="2929"/>
    <cellStyle name="Normal 4 27 2" xfId="2930"/>
    <cellStyle name="Normal 4 27 2 2" xfId="2931"/>
    <cellStyle name="Normal 4 27 2 3" xfId="2932"/>
    <cellStyle name="Normal 4 27 2 4" xfId="2933"/>
    <cellStyle name="Normal 4 27 2 5" xfId="2934"/>
    <cellStyle name="Normal 4 27 2 6" xfId="2935"/>
    <cellStyle name="Normal 4 27 2 7" xfId="2936"/>
    <cellStyle name="Normal 4 27 3" xfId="2937"/>
    <cellStyle name="Normal 4 27 4" xfId="2938"/>
    <cellStyle name="Normal 4 27 5" xfId="2939"/>
    <cellStyle name="Normal 4 27 6" xfId="2940"/>
    <cellStyle name="Normal 4 27 7" xfId="2941"/>
    <cellStyle name="Normal 4 27 8" xfId="2942"/>
    <cellStyle name="Normal 4 28" xfId="2943"/>
    <cellStyle name="Normal 4 28 2" xfId="2944"/>
    <cellStyle name="Normal 4 28 2 2" xfId="2945"/>
    <cellStyle name="Normal 4 28 2 3" xfId="2946"/>
    <cellStyle name="Normal 4 28 2 4" xfId="2947"/>
    <cellStyle name="Normal 4 28 2 5" xfId="2948"/>
    <cellStyle name="Normal 4 28 2 6" xfId="2949"/>
    <cellStyle name="Normal 4 28 2 7" xfId="2950"/>
    <cellStyle name="Normal 4 28 3" xfId="2951"/>
    <cellStyle name="Normal 4 28 4" xfId="2952"/>
    <cellStyle name="Normal 4 28 5" xfId="2953"/>
    <cellStyle name="Normal 4 28 6" xfId="2954"/>
    <cellStyle name="Normal 4 28 7" xfId="2955"/>
    <cellStyle name="Normal 4 28 8" xfId="2956"/>
    <cellStyle name="Normal 4 29" xfId="2957"/>
    <cellStyle name="Normal 4 29 2" xfId="2958"/>
    <cellStyle name="Normal 4 29 2 2" xfId="2959"/>
    <cellStyle name="Normal 4 29 2 3" xfId="2960"/>
    <cellStyle name="Normal 4 29 2 4" xfId="2961"/>
    <cellStyle name="Normal 4 29 2 5" xfId="2962"/>
    <cellStyle name="Normal 4 29 2 6" xfId="2963"/>
    <cellStyle name="Normal 4 29 2 7" xfId="2964"/>
    <cellStyle name="Normal 4 29 3" xfId="2965"/>
    <cellStyle name="Normal 4 29 4" xfId="2966"/>
    <cellStyle name="Normal 4 29 5" xfId="2967"/>
    <cellStyle name="Normal 4 29 6" xfId="2968"/>
    <cellStyle name="Normal 4 29 7" xfId="2969"/>
    <cellStyle name="Normal 4 29 8" xfId="2970"/>
    <cellStyle name="Normal 4 3" xfId="2971"/>
    <cellStyle name="Normal 4 3 2" xfId="2972"/>
    <cellStyle name="Normal 4 3 3" xfId="2973"/>
    <cellStyle name="Normal 4 3 4" xfId="2974"/>
    <cellStyle name="Normal 4 3 5" xfId="2975"/>
    <cellStyle name="Normal 4 30" xfId="2976"/>
    <cellStyle name="Normal 4 30 2" xfId="2977"/>
    <cellStyle name="Normal 4 30 2 2" xfId="2978"/>
    <cellStyle name="Normal 4 30 2 3" xfId="2979"/>
    <cellStyle name="Normal 4 30 2 4" xfId="2980"/>
    <cellStyle name="Normal 4 30 2 5" xfId="2981"/>
    <cellStyle name="Normal 4 30 2 6" xfId="2982"/>
    <cellStyle name="Normal 4 30 2 7" xfId="2983"/>
    <cellStyle name="Normal 4 30 3" xfId="2984"/>
    <cellStyle name="Normal 4 30 4" xfId="2985"/>
    <cellStyle name="Normal 4 30 5" xfId="2986"/>
    <cellStyle name="Normal 4 30 6" xfId="2987"/>
    <cellStyle name="Normal 4 30 7" xfId="2988"/>
    <cellStyle name="Normal 4 30 8" xfId="2989"/>
    <cellStyle name="Normal 4 31" xfId="2990"/>
    <cellStyle name="Normal 4 31 2" xfId="2991"/>
    <cellStyle name="Normal 4 31 2 2" xfId="2992"/>
    <cellStyle name="Normal 4 31 2 3" xfId="2993"/>
    <cellStyle name="Normal 4 31 2 4" xfId="2994"/>
    <cellStyle name="Normal 4 31 2 5" xfId="2995"/>
    <cellStyle name="Normal 4 31 2 6" xfId="2996"/>
    <cellStyle name="Normal 4 31 2 7" xfId="2997"/>
    <cellStyle name="Normal 4 31 3" xfId="2998"/>
    <cellStyle name="Normal 4 31 4" xfId="2999"/>
    <cellStyle name="Normal 4 31 5" xfId="3000"/>
    <cellStyle name="Normal 4 31 6" xfId="3001"/>
    <cellStyle name="Normal 4 31 7" xfId="3002"/>
    <cellStyle name="Normal 4 31 8" xfId="3003"/>
    <cellStyle name="Normal 4 32" xfId="3004"/>
    <cellStyle name="Normal 4 32 2" xfId="3005"/>
    <cellStyle name="Normal 4 32 3" xfId="3006"/>
    <cellStyle name="Normal 4 32 4" xfId="3007"/>
    <cellStyle name="Normal 4 32 5" xfId="3008"/>
    <cellStyle name="Normal 4 32 6" xfId="3009"/>
    <cellStyle name="Normal 4 32 7" xfId="3010"/>
    <cellStyle name="Normal 4 32 8" xfId="3011"/>
    <cellStyle name="Normal 4 33" xfId="3012"/>
    <cellStyle name="Normal 4 33 2" xfId="3013"/>
    <cellStyle name="Normal 4 33 3" xfId="3014"/>
    <cellStyle name="Normal 4 33 4" xfId="3015"/>
    <cellStyle name="Normal 4 33 5" xfId="3016"/>
    <cellStyle name="Normal 4 33 6" xfId="3017"/>
    <cellStyle name="Normal 4 33 7" xfId="3018"/>
    <cellStyle name="Normal 4 34" xfId="3019"/>
    <cellStyle name="Normal 4 35" xfId="3020"/>
    <cellStyle name="Normal 4 36" xfId="3021"/>
    <cellStyle name="Normal 4 37" xfId="3022"/>
    <cellStyle name="Normal 4 38" xfId="3023"/>
    <cellStyle name="Normal 4 39" xfId="3024"/>
    <cellStyle name="Normal 4 4" xfId="3025"/>
    <cellStyle name="Normal 4 4 2" xfId="3026"/>
    <cellStyle name="Normal 4 4 3" xfId="3027"/>
    <cellStyle name="Normal 4 4 4" xfId="3028"/>
    <cellStyle name="Normal 4 4 5" xfId="3029"/>
    <cellStyle name="Normal 4 5" xfId="3030"/>
    <cellStyle name="Normal 4 5 2" xfId="3031"/>
    <cellStyle name="Normal 4 5 3" xfId="3032"/>
    <cellStyle name="Normal 4 5 4" xfId="3033"/>
    <cellStyle name="Normal 4 5 5" xfId="3034"/>
    <cellStyle name="Normal 4 6" xfId="3035"/>
    <cellStyle name="Normal 4 6 2" xfId="3036"/>
    <cellStyle name="Normal 4 6 3" xfId="3037"/>
    <cellStyle name="Normal 4 6 4" xfId="3038"/>
    <cellStyle name="Normal 4 6 5" xfId="3039"/>
    <cellStyle name="Normal 4 7" xfId="3040"/>
    <cellStyle name="Normal 4 7 2" xfId="3041"/>
    <cellStyle name="Normal 4 7 2 2" xfId="3042"/>
    <cellStyle name="Normal 4 7 2 3" xfId="3043"/>
    <cellStyle name="Normal 4 7 2 4" xfId="3044"/>
    <cellStyle name="Normal 4 7 2 5" xfId="3045"/>
    <cellStyle name="Normal 4 7 2 6" xfId="3046"/>
    <cellStyle name="Normal 4 7 2 7" xfId="3047"/>
    <cellStyle name="Normal 4 7 3" xfId="3048"/>
    <cellStyle name="Normal 4 7 4" xfId="3049"/>
    <cellStyle name="Normal 4 7 5" xfId="3050"/>
    <cellStyle name="Normal 4 7 6" xfId="3051"/>
    <cellStyle name="Normal 4 7 7" xfId="3052"/>
    <cellStyle name="Normal 4 7 8" xfId="3053"/>
    <cellStyle name="Normal 4 8" xfId="3054"/>
    <cellStyle name="Normal 4 8 2" xfId="3055"/>
    <cellStyle name="Normal 4 8 2 2" xfId="3056"/>
    <cellStyle name="Normal 4 8 2 3" xfId="3057"/>
    <cellStyle name="Normal 4 8 2 4" xfId="3058"/>
    <cellStyle name="Normal 4 8 2 5" xfId="3059"/>
    <cellStyle name="Normal 4 8 2 6" xfId="3060"/>
    <cellStyle name="Normal 4 8 2 7" xfId="3061"/>
    <cellStyle name="Normal 4 8 3" xfId="3062"/>
    <cellStyle name="Normal 4 8 4" xfId="3063"/>
    <cellStyle name="Normal 4 8 5" xfId="3064"/>
    <cellStyle name="Normal 4 8 6" xfId="3065"/>
    <cellStyle name="Normal 4 8 7" xfId="3066"/>
    <cellStyle name="Normal 4 8 8" xfId="3067"/>
    <cellStyle name="Normal 4 9" xfId="3068"/>
    <cellStyle name="Normal 4 9 2" xfId="3069"/>
    <cellStyle name="Normal 4 9 2 2" xfId="3070"/>
    <cellStyle name="Normal 4 9 2 3" xfId="3071"/>
    <cellStyle name="Normal 4 9 2 4" xfId="3072"/>
    <cellStyle name="Normal 4 9 2 5" xfId="3073"/>
    <cellStyle name="Normal 4 9 2 6" xfId="3074"/>
    <cellStyle name="Normal 4 9 2 7" xfId="3075"/>
    <cellStyle name="Normal 4 9 3" xfId="3076"/>
    <cellStyle name="Normal 4 9 4" xfId="3077"/>
    <cellStyle name="Normal 4 9 5" xfId="3078"/>
    <cellStyle name="Normal 4 9 6" xfId="3079"/>
    <cellStyle name="Normal 4 9 7" xfId="3080"/>
    <cellStyle name="Normal 4 9 8" xfId="3081"/>
    <cellStyle name="Normal 5" xfId="3082"/>
    <cellStyle name="Normal 5 10" xfId="3083"/>
    <cellStyle name="Normal 5 10 2" xfId="3084"/>
    <cellStyle name="Normal 5 10 3" xfId="3085"/>
    <cellStyle name="Normal 5 10 4" xfId="3086"/>
    <cellStyle name="Normal 5 10 5" xfId="3087"/>
    <cellStyle name="Normal 5 11" xfId="3088"/>
    <cellStyle name="Normal 5 11 2" xfId="3089"/>
    <cellStyle name="Normal 5 11 3" xfId="3090"/>
    <cellStyle name="Normal 5 11 4" xfId="3091"/>
    <cellStyle name="Normal 5 11 5" xfId="3092"/>
    <cellStyle name="Normal 5 12" xfId="3093"/>
    <cellStyle name="Normal 5 12 2" xfId="3094"/>
    <cellStyle name="Normal 5 12 3" xfId="3095"/>
    <cellStyle name="Normal 5 12 4" xfId="3096"/>
    <cellStyle name="Normal 5 12 5" xfId="3097"/>
    <cellStyle name="Normal 5 13" xfId="3098"/>
    <cellStyle name="Normal 5 13 2" xfId="3099"/>
    <cellStyle name="Normal 5 13 3" xfId="3100"/>
    <cellStyle name="Normal 5 13 4" xfId="3101"/>
    <cellStyle name="Normal 5 13 5" xfId="3102"/>
    <cellStyle name="Normal 5 14" xfId="3103"/>
    <cellStyle name="Normal 5 14 2" xfId="3104"/>
    <cellStyle name="Normal 5 14 3" xfId="3105"/>
    <cellStyle name="Normal 5 14 4" xfId="3106"/>
    <cellStyle name="Normal 5 14 5" xfId="3107"/>
    <cellStyle name="Normal 5 15" xfId="3108"/>
    <cellStyle name="Normal 5 15 2" xfId="3109"/>
    <cellStyle name="Normal 5 15 3" xfId="3110"/>
    <cellStyle name="Normal 5 15 4" xfId="3111"/>
    <cellStyle name="Normal 5 15 5" xfId="3112"/>
    <cellStyle name="Normal 5 16" xfId="3113"/>
    <cellStyle name="Normal 5 16 2" xfId="3114"/>
    <cellStyle name="Normal 5 16 3" xfId="3115"/>
    <cellStyle name="Normal 5 16 4" xfId="3116"/>
    <cellStyle name="Normal 5 16 5" xfId="3117"/>
    <cellStyle name="Normal 5 17" xfId="3118"/>
    <cellStyle name="Normal 5 17 2" xfId="3119"/>
    <cellStyle name="Normal 5 17 3" xfId="3120"/>
    <cellStyle name="Normal 5 17 4" xfId="3121"/>
    <cellStyle name="Normal 5 17 5" xfId="3122"/>
    <cellStyle name="Normal 5 18" xfId="3123"/>
    <cellStyle name="Normal 5 18 2" xfId="3124"/>
    <cellStyle name="Normal 5 18 3" xfId="3125"/>
    <cellStyle name="Normal 5 18 4" xfId="3126"/>
    <cellStyle name="Normal 5 18 5" xfId="3127"/>
    <cellStyle name="Normal 5 19" xfId="3128"/>
    <cellStyle name="Normal 5 19 2" xfId="3129"/>
    <cellStyle name="Normal 5 19 3" xfId="3130"/>
    <cellStyle name="Normal 5 19 4" xfId="3131"/>
    <cellStyle name="Normal 5 19 5" xfId="3132"/>
    <cellStyle name="Normal 5 2" xfId="3133"/>
    <cellStyle name="Normal 5 2 10" xfId="3134"/>
    <cellStyle name="Normal 5 2 11" xfId="3135"/>
    <cellStyle name="Normal 5 2 12" xfId="3136"/>
    <cellStyle name="Normal 5 2 13" xfId="3137"/>
    <cellStyle name="Normal 5 2 2" xfId="3138"/>
    <cellStyle name="Normal 5 2 2 2" xfId="3139"/>
    <cellStyle name="Normal 5 2 2 3" xfId="3140"/>
    <cellStyle name="Normal 5 2 2 4" xfId="3141"/>
    <cellStyle name="Normal 5 2 2 5" xfId="3142"/>
    <cellStyle name="Normal 5 2 3" xfId="3143"/>
    <cellStyle name="Normal 5 2 3 2" xfId="3144"/>
    <cellStyle name="Normal 5 2 3 3" xfId="3145"/>
    <cellStyle name="Normal 5 2 3 4" xfId="3146"/>
    <cellStyle name="Normal 5 2 3 5" xfId="3147"/>
    <cellStyle name="Normal 5 2 4" xfId="3148"/>
    <cellStyle name="Normal 5 2 4 2" xfId="3149"/>
    <cellStyle name="Normal 5 2 4 3" xfId="3150"/>
    <cellStyle name="Normal 5 2 4 4" xfId="3151"/>
    <cellStyle name="Normal 5 2 4 5" xfId="3152"/>
    <cellStyle name="Normal 5 2 5" xfId="3153"/>
    <cellStyle name="Normal 5 2 5 2" xfId="3154"/>
    <cellStyle name="Normal 5 2 5 3" xfId="3155"/>
    <cellStyle name="Normal 5 2 5 4" xfId="3156"/>
    <cellStyle name="Normal 5 2 5 5" xfId="3157"/>
    <cellStyle name="Normal 5 2 6" xfId="3158"/>
    <cellStyle name="Normal 5 2 6 2" xfId="3159"/>
    <cellStyle name="Normal 5 2 6 3" xfId="3160"/>
    <cellStyle name="Normal 5 2 6 4" xfId="3161"/>
    <cellStyle name="Normal 5 2 6 5" xfId="3162"/>
    <cellStyle name="Normal 5 2 7" xfId="3163"/>
    <cellStyle name="Normal 5 2 7 2" xfId="3164"/>
    <cellStyle name="Normal 5 2 7 3" xfId="3165"/>
    <cellStyle name="Normal 5 2 7 4" xfId="3166"/>
    <cellStyle name="Normal 5 2 7 5" xfId="3167"/>
    <cellStyle name="Normal 5 2 8" xfId="3168"/>
    <cellStyle name="Normal 5 2 8 2" xfId="3169"/>
    <cellStyle name="Normal 5 2 8 3" xfId="3170"/>
    <cellStyle name="Normal 5 2 8 4" xfId="3171"/>
    <cellStyle name="Normal 5 2 8 5" xfId="3172"/>
    <cellStyle name="Normal 5 2 9" xfId="3173"/>
    <cellStyle name="Normal 5 2 9 2" xfId="3174"/>
    <cellStyle name="Normal 5 2 9 3" xfId="3175"/>
    <cellStyle name="Normal 5 2 9 4" xfId="3176"/>
    <cellStyle name="Normal 5 2 9 5" xfId="3177"/>
    <cellStyle name="Normal 5 20" xfId="3178"/>
    <cellStyle name="Normal 5 20 2" xfId="3179"/>
    <cellStyle name="Normal 5 20 3" xfId="3180"/>
    <cellStyle name="Normal 5 20 4" xfId="3181"/>
    <cellStyle name="Normal 5 20 5" xfId="3182"/>
    <cellStyle name="Normal 5 21" xfId="3183"/>
    <cellStyle name="Normal 5 21 2" xfId="3184"/>
    <cellStyle name="Normal 5 21 3" xfId="3185"/>
    <cellStyle name="Normal 5 21 4" xfId="3186"/>
    <cellStyle name="Normal 5 21 5" xfId="3187"/>
    <cellStyle name="Normal 5 22" xfId="3188"/>
    <cellStyle name="Normal 5 22 2" xfId="3189"/>
    <cellStyle name="Normal 5 22 3" xfId="3190"/>
    <cellStyle name="Normal 5 22 4" xfId="3191"/>
    <cellStyle name="Normal 5 22 5" xfId="3192"/>
    <cellStyle name="Normal 5 23" xfId="3193"/>
    <cellStyle name="Normal 5 23 2" xfId="3194"/>
    <cellStyle name="Normal 5 23 3" xfId="3195"/>
    <cellStyle name="Normal 5 23 4" xfId="3196"/>
    <cellStyle name="Normal 5 23 5" xfId="3197"/>
    <cellStyle name="Normal 5 24" xfId="3198"/>
    <cellStyle name="Normal 5 24 2" xfId="3199"/>
    <cellStyle name="Normal 5 24 3" xfId="3200"/>
    <cellStyle name="Normal 5 24 4" xfId="3201"/>
    <cellStyle name="Normal 5 24 5" xfId="3202"/>
    <cellStyle name="Normal 5 25" xfId="3203"/>
    <cellStyle name="Normal 5 25 2" xfId="3204"/>
    <cellStyle name="Normal 5 25 3" xfId="3205"/>
    <cellStyle name="Normal 5 25 4" xfId="3206"/>
    <cellStyle name="Normal 5 25 5" xfId="3207"/>
    <cellStyle name="Normal 5 26" xfId="3208"/>
    <cellStyle name="Normal 5 26 2" xfId="3209"/>
    <cellStyle name="Normal 5 26 3" xfId="3210"/>
    <cellStyle name="Normal 5 26 4" xfId="3211"/>
    <cellStyle name="Normal 5 26 5" xfId="3212"/>
    <cellStyle name="Normal 5 27" xfId="3213"/>
    <cellStyle name="Normal 5 27 2" xfId="3214"/>
    <cellStyle name="Normal 5 27 3" xfId="3215"/>
    <cellStyle name="Normal 5 27 4" xfId="3216"/>
    <cellStyle name="Normal 5 27 5" xfId="3217"/>
    <cellStyle name="Normal 5 28" xfId="3218"/>
    <cellStyle name="Normal 5 28 2" xfId="3219"/>
    <cellStyle name="Normal 5 28 3" xfId="3220"/>
    <cellStyle name="Normal 5 28 4" xfId="3221"/>
    <cellStyle name="Normal 5 28 5" xfId="3222"/>
    <cellStyle name="Normal 5 29" xfId="3223"/>
    <cellStyle name="Normal 5 29 2" xfId="3224"/>
    <cellStyle name="Normal 5 29 3" xfId="3225"/>
    <cellStyle name="Normal 5 29 4" xfId="3226"/>
    <cellStyle name="Normal 5 29 5" xfId="3227"/>
    <cellStyle name="Normal 5 3" xfId="3228"/>
    <cellStyle name="Normal 5 3 2" xfId="3229"/>
    <cellStyle name="Normal 5 3 3" xfId="3230"/>
    <cellStyle name="Normal 5 3 4" xfId="3231"/>
    <cellStyle name="Normal 5 3 5" xfId="3232"/>
    <cellStyle name="Normal 5 30" xfId="3233"/>
    <cellStyle name="Normal 5 30 2" xfId="3234"/>
    <cellStyle name="Normal 5 30 3" xfId="3235"/>
    <cellStyle name="Normal 5 30 4" xfId="3236"/>
    <cellStyle name="Normal 5 30 5" xfId="3237"/>
    <cellStyle name="Normal 5 31" xfId="3238"/>
    <cellStyle name="Normal 5 31 2" xfId="3239"/>
    <cellStyle name="Normal 5 31 3" xfId="3240"/>
    <cellStyle name="Normal 5 31 4" xfId="3241"/>
    <cellStyle name="Normal 5 31 5" xfId="3242"/>
    <cellStyle name="Normal 5 32" xfId="3243"/>
    <cellStyle name="Normal 5 32 2" xfId="3244"/>
    <cellStyle name="Normal 5 32 3" xfId="3245"/>
    <cellStyle name="Normal 5 32 4" xfId="3246"/>
    <cellStyle name="Normal 5 32 5" xfId="3247"/>
    <cellStyle name="Normal 5 33" xfId="3248"/>
    <cellStyle name="Normal 5 33 2" xfId="3249"/>
    <cellStyle name="Normal 5 33 3" xfId="3250"/>
    <cellStyle name="Normal 5 33 4" xfId="3251"/>
    <cellStyle name="Normal 5 33 5" xfId="3252"/>
    <cellStyle name="Normal 5 34" xfId="3253"/>
    <cellStyle name="Normal 5 34 2" xfId="3254"/>
    <cellStyle name="Normal 5 34 3" xfId="3255"/>
    <cellStyle name="Normal 5 34 4" xfId="3256"/>
    <cellStyle name="Normal 5 34 5" xfId="3257"/>
    <cellStyle name="Normal 5 4" xfId="3258"/>
    <cellStyle name="Normal 5 4 2" xfId="3259"/>
    <cellStyle name="Normal 5 4 3" xfId="3260"/>
    <cellStyle name="Normal 5 4 4" xfId="3261"/>
    <cellStyle name="Normal 5 4 5" xfId="3262"/>
    <cellStyle name="Normal 5 5" xfId="3263"/>
    <cellStyle name="Normal 5 5 2" xfId="3264"/>
    <cellStyle name="Normal 5 5 3" xfId="3265"/>
    <cellStyle name="Normal 5 5 4" xfId="3266"/>
    <cellStyle name="Normal 5 5 5" xfId="3267"/>
    <cellStyle name="Normal 5 6" xfId="3268"/>
    <cellStyle name="Normal 5 6 2" xfId="3269"/>
    <cellStyle name="Normal 5 6 3" xfId="3270"/>
    <cellStyle name="Normal 5 6 4" xfId="3271"/>
    <cellStyle name="Normal 5 6 5" xfId="3272"/>
    <cellStyle name="Normal 5 7" xfId="3273"/>
    <cellStyle name="Normal 5 7 2" xfId="3274"/>
    <cellStyle name="Normal 5 7 3" xfId="3275"/>
    <cellStyle name="Normal 5 7 4" xfId="3276"/>
    <cellStyle name="Normal 5 7 5" xfId="3277"/>
    <cellStyle name="Normal 5 8" xfId="3278"/>
    <cellStyle name="Normal 5 8 2" xfId="3279"/>
    <cellStyle name="Normal 5 8 3" xfId="3280"/>
    <cellStyle name="Normal 5 8 4" xfId="3281"/>
    <cellStyle name="Normal 5 8 5" xfId="3282"/>
    <cellStyle name="Normal 5 8 6" xfId="3283"/>
    <cellStyle name="Normal 5 8 7" xfId="3284"/>
    <cellStyle name="Normal 5 9" xfId="3285"/>
    <cellStyle name="Normal 5 9 2" xfId="3286"/>
    <cellStyle name="Normal 5 9 3" xfId="3287"/>
    <cellStyle name="Normal 5 9 4" xfId="3288"/>
    <cellStyle name="Normal 5 9 5" xfId="3289"/>
    <cellStyle name="Normal 6" xfId="3290"/>
    <cellStyle name="Normal 6 10" xfId="3291"/>
    <cellStyle name="Normal 6 11" xfId="3292"/>
    <cellStyle name="Normal 6 12" xfId="3293"/>
    <cellStyle name="Normal 6 13" xfId="3294"/>
    <cellStyle name="Normal 6 14" xfId="3295"/>
    <cellStyle name="Normal 6 15" xfId="3296"/>
    <cellStyle name="Normal 6 16" xfId="3297"/>
    <cellStyle name="Normal 6 17" xfId="3298"/>
    <cellStyle name="Normal 6 18" xfId="3299"/>
    <cellStyle name="Normal 6 19" xfId="3300"/>
    <cellStyle name="Normal 6 2" xfId="3301"/>
    <cellStyle name="Normal 6 20" xfId="3302"/>
    <cellStyle name="Normal 6 20 2" xfId="3303"/>
    <cellStyle name="Normal 6 20 3" xfId="3304"/>
    <cellStyle name="Normal 6 20 4" xfId="3305"/>
    <cellStyle name="Normal 6 20 5" xfId="3306"/>
    <cellStyle name="Normal 6 3" xfId="3307"/>
    <cellStyle name="Normal 6 4" xfId="3308"/>
    <cellStyle name="Normal 6 5" xfId="3309"/>
    <cellStyle name="Normal 6 6" xfId="3310"/>
    <cellStyle name="Normal 6 7" xfId="3311"/>
    <cellStyle name="Normal 6 8" xfId="3312"/>
    <cellStyle name="Normal 6 9" xfId="3313"/>
    <cellStyle name="Normal 7" xfId="3314"/>
    <cellStyle name="Normal 7 10" xfId="3315"/>
    <cellStyle name="Normal 7 10 2" xfId="3316"/>
    <cellStyle name="Normal 7 10 3" xfId="3317"/>
    <cellStyle name="Normal 7 10 4" xfId="3318"/>
    <cellStyle name="Normal 7 10 5" xfId="3319"/>
    <cellStyle name="Normal 7 10 6" xfId="3320"/>
    <cellStyle name="Normal 7 11" xfId="3321"/>
    <cellStyle name="Normal 7 11 2" xfId="3322"/>
    <cellStyle name="Normal 7 11 3" xfId="3323"/>
    <cellStyle name="Normal 7 11 4" xfId="3324"/>
    <cellStyle name="Normal 7 11 5" xfId="3325"/>
    <cellStyle name="Normal 7 12" xfId="3326"/>
    <cellStyle name="Normal 7 12 2" xfId="3327"/>
    <cellStyle name="Normal 7 12 3" xfId="3328"/>
    <cellStyle name="Normal 7 12 4" xfId="3329"/>
    <cellStyle name="Normal 7 12 5" xfId="3330"/>
    <cellStyle name="Normal 7 13" xfId="3331"/>
    <cellStyle name="Normal 7 13 2" xfId="3332"/>
    <cellStyle name="Normal 7 13 3" xfId="3333"/>
    <cellStyle name="Normal 7 13 4" xfId="3334"/>
    <cellStyle name="Normal 7 13 5" xfId="3335"/>
    <cellStyle name="Normal 7 14" xfId="3336"/>
    <cellStyle name="Normal 7 14 2" xfId="3337"/>
    <cellStyle name="Normal 7 14 3" xfId="3338"/>
    <cellStyle name="Normal 7 14 4" xfId="3339"/>
    <cellStyle name="Normal 7 14 5" xfId="3340"/>
    <cellStyle name="Normal 7 15" xfId="3341"/>
    <cellStyle name="Normal 7 15 2" xfId="3342"/>
    <cellStyle name="Normal 7 15 3" xfId="3343"/>
    <cellStyle name="Normal 7 15 4" xfId="3344"/>
    <cellStyle name="Normal 7 15 5" xfId="3345"/>
    <cellStyle name="Normal 7 16" xfId="3346"/>
    <cellStyle name="Normal 7 16 2" xfId="3347"/>
    <cellStyle name="Normal 7 16 3" xfId="3348"/>
    <cellStyle name="Normal 7 16 4" xfId="3349"/>
    <cellStyle name="Normal 7 16 5" xfId="3350"/>
    <cellStyle name="Normal 7 17" xfId="3351"/>
    <cellStyle name="Normal 7 17 2" xfId="3352"/>
    <cellStyle name="Normal 7 17 3" xfId="3353"/>
    <cellStyle name="Normal 7 17 4" xfId="3354"/>
    <cellStyle name="Normal 7 17 5" xfId="3355"/>
    <cellStyle name="Normal 7 18" xfId="3356"/>
    <cellStyle name="Normal 7 18 2" xfId="3357"/>
    <cellStyle name="Normal 7 18 3" xfId="3358"/>
    <cellStyle name="Normal 7 18 4" xfId="3359"/>
    <cellStyle name="Normal 7 18 5" xfId="3360"/>
    <cellStyle name="Normal 7 19" xfId="3361"/>
    <cellStyle name="Normal 7 19 2" xfId="3362"/>
    <cellStyle name="Normal 7 19 3" xfId="3363"/>
    <cellStyle name="Normal 7 19 4" xfId="3364"/>
    <cellStyle name="Normal 7 19 5" xfId="3365"/>
    <cellStyle name="Normal 7 2" xfId="3366"/>
    <cellStyle name="Normal 7 2 10" xfId="3367"/>
    <cellStyle name="Normal 7 2 11" xfId="3368"/>
    <cellStyle name="Normal 7 2 12" xfId="3369"/>
    <cellStyle name="Normal 7 2 13" xfId="3370"/>
    <cellStyle name="Normal 7 2 2" xfId="3371"/>
    <cellStyle name="Normal 7 2 2 2" xfId="3372"/>
    <cellStyle name="Normal 7 2 2 3" xfId="3373"/>
    <cellStyle name="Normal 7 2 2 4" xfId="3374"/>
    <cellStyle name="Normal 7 2 2 5" xfId="3375"/>
    <cellStyle name="Normal 7 2 3" xfId="3376"/>
    <cellStyle name="Normal 7 2 3 2" xfId="3377"/>
    <cellStyle name="Normal 7 2 3 3" xfId="3378"/>
    <cellStyle name="Normal 7 2 3 4" xfId="3379"/>
    <cellStyle name="Normal 7 2 3 5" xfId="3380"/>
    <cellStyle name="Normal 7 2 4" xfId="3381"/>
    <cellStyle name="Normal 7 2 4 2" xfId="3382"/>
    <cellStyle name="Normal 7 2 4 3" xfId="3383"/>
    <cellStyle name="Normal 7 2 4 4" xfId="3384"/>
    <cellStyle name="Normal 7 2 4 5" xfId="3385"/>
    <cellStyle name="Normal 7 2 5" xfId="3386"/>
    <cellStyle name="Normal 7 2 5 2" xfId="3387"/>
    <cellStyle name="Normal 7 2 5 3" xfId="3388"/>
    <cellStyle name="Normal 7 2 5 4" xfId="3389"/>
    <cellStyle name="Normal 7 2 5 5" xfId="3390"/>
    <cellStyle name="Normal 7 2 6" xfId="3391"/>
    <cellStyle name="Normal 7 2 6 2" xfId="3392"/>
    <cellStyle name="Normal 7 2 6 3" xfId="3393"/>
    <cellStyle name="Normal 7 2 6 4" xfId="3394"/>
    <cellStyle name="Normal 7 2 6 5" xfId="3395"/>
    <cellStyle name="Normal 7 2 7" xfId="3396"/>
    <cellStyle name="Normal 7 2 7 2" xfId="3397"/>
    <cellStyle name="Normal 7 2 7 3" xfId="3398"/>
    <cellStyle name="Normal 7 2 7 4" xfId="3399"/>
    <cellStyle name="Normal 7 2 7 5" xfId="3400"/>
    <cellStyle name="Normal 7 2 8" xfId="3401"/>
    <cellStyle name="Normal 7 2 8 2" xfId="3402"/>
    <cellStyle name="Normal 7 2 8 3" xfId="3403"/>
    <cellStyle name="Normal 7 2 8 4" xfId="3404"/>
    <cellStyle name="Normal 7 2 8 5" xfId="3405"/>
    <cellStyle name="Normal 7 2 9" xfId="3406"/>
    <cellStyle name="Normal 7 2 9 2" xfId="3407"/>
    <cellStyle name="Normal 7 2 9 3" xfId="3408"/>
    <cellStyle name="Normal 7 2 9 4" xfId="3409"/>
    <cellStyle name="Normal 7 2 9 5" xfId="3410"/>
    <cellStyle name="Normal 7 20" xfId="3411"/>
    <cellStyle name="Normal 7 20 2" xfId="3412"/>
    <cellStyle name="Normal 7 20 3" xfId="3413"/>
    <cellStyle name="Normal 7 20 4" xfId="3414"/>
    <cellStyle name="Normal 7 20 5" xfId="3415"/>
    <cellStyle name="Normal 7 21" xfId="3416"/>
    <cellStyle name="Normal 7 21 2" xfId="3417"/>
    <cellStyle name="Normal 7 21 3" xfId="3418"/>
    <cellStyle name="Normal 7 21 4" xfId="3419"/>
    <cellStyle name="Normal 7 21 5" xfId="3420"/>
    <cellStyle name="Normal 7 22" xfId="3421"/>
    <cellStyle name="Normal 7 22 2" xfId="3422"/>
    <cellStyle name="Normal 7 22 3" xfId="3423"/>
    <cellStyle name="Normal 7 22 4" xfId="3424"/>
    <cellStyle name="Normal 7 22 5" xfId="3425"/>
    <cellStyle name="Normal 7 23" xfId="3426"/>
    <cellStyle name="Normal 7 23 2" xfId="3427"/>
    <cellStyle name="Normal 7 23 3" xfId="3428"/>
    <cellStyle name="Normal 7 23 4" xfId="3429"/>
    <cellStyle name="Normal 7 23 5" xfId="3430"/>
    <cellStyle name="Normal 7 24" xfId="3431"/>
    <cellStyle name="Normal 7 24 2" xfId="3432"/>
    <cellStyle name="Normal 7 24 3" xfId="3433"/>
    <cellStyle name="Normal 7 24 4" xfId="3434"/>
    <cellStyle name="Normal 7 24 5" xfId="3435"/>
    <cellStyle name="Normal 7 25" xfId="3436"/>
    <cellStyle name="Normal 7 25 2" xfId="3437"/>
    <cellStyle name="Normal 7 25 3" xfId="3438"/>
    <cellStyle name="Normal 7 25 4" xfId="3439"/>
    <cellStyle name="Normal 7 25 5" xfId="3440"/>
    <cellStyle name="Normal 7 26" xfId="3441"/>
    <cellStyle name="Normal 7 26 2" xfId="3442"/>
    <cellStyle name="Normal 7 26 3" xfId="3443"/>
    <cellStyle name="Normal 7 26 4" xfId="3444"/>
    <cellStyle name="Normal 7 26 5" xfId="3445"/>
    <cellStyle name="Normal 7 27" xfId="3446"/>
    <cellStyle name="Normal 7 27 2" xfId="3447"/>
    <cellStyle name="Normal 7 27 3" xfId="3448"/>
    <cellStyle name="Normal 7 27 4" xfId="3449"/>
    <cellStyle name="Normal 7 27 5" xfId="3450"/>
    <cellStyle name="Normal 7 28" xfId="3451"/>
    <cellStyle name="Normal 7 28 2" xfId="3452"/>
    <cellStyle name="Normal 7 28 3" xfId="3453"/>
    <cellStyle name="Normal 7 28 4" xfId="3454"/>
    <cellStyle name="Normal 7 28 5" xfId="3455"/>
    <cellStyle name="Normal 7 29" xfId="3456"/>
    <cellStyle name="Normal 7 29 2" xfId="3457"/>
    <cellStyle name="Normal 7 29 3" xfId="3458"/>
    <cellStyle name="Normal 7 29 4" xfId="3459"/>
    <cellStyle name="Normal 7 29 5" xfId="3460"/>
    <cellStyle name="Normal 7 3" xfId="3461"/>
    <cellStyle name="Normal 7 3 2" xfId="3462"/>
    <cellStyle name="Normal 7 3 3" xfId="3463"/>
    <cellStyle name="Normal 7 3 4" xfId="3464"/>
    <cellStyle name="Normal 7 3 5" xfId="3465"/>
    <cellStyle name="Normal 7 30" xfId="3466"/>
    <cellStyle name="Normal 7 30 2" xfId="3467"/>
    <cellStyle name="Normal 7 30 3" xfId="3468"/>
    <cellStyle name="Normal 7 30 4" xfId="3469"/>
    <cellStyle name="Normal 7 30 5" xfId="3470"/>
    <cellStyle name="Normal 7 31" xfId="3471"/>
    <cellStyle name="Normal 7 31 2" xfId="3472"/>
    <cellStyle name="Normal 7 31 3" xfId="3473"/>
    <cellStyle name="Normal 7 31 4" xfId="3474"/>
    <cellStyle name="Normal 7 31 5" xfId="3475"/>
    <cellStyle name="Normal 7 32" xfId="3476"/>
    <cellStyle name="Normal 7 32 2" xfId="3477"/>
    <cellStyle name="Normal 7 32 3" xfId="3478"/>
    <cellStyle name="Normal 7 32 4" xfId="3479"/>
    <cellStyle name="Normal 7 32 5" xfId="3480"/>
    <cellStyle name="Normal 7 33" xfId="3481"/>
    <cellStyle name="Normal 7 33 2" xfId="3482"/>
    <cellStyle name="Normal 7 33 3" xfId="3483"/>
    <cellStyle name="Normal 7 33 4" xfId="3484"/>
    <cellStyle name="Normal 7 33 5" xfId="3485"/>
    <cellStyle name="Normal 7 34" xfId="3486"/>
    <cellStyle name="Normal 7 34 2" xfId="3487"/>
    <cellStyle name="Normal 7 34 3" xfId="3488"/>
    <cellStyle name="Normal 7 34 4" xfId="3489"/>
    <cellStyle name="Normal 7 34 5" xfId="3490"/>
    <cellStyle name="Normal 7 4" xfId="3491"/>
    <cellStyle name="Normal 7 4 2" xfId="3492"/>
    <cellStyle name="Normal 7 4 3" xfId="3493"/>
    <cellStyle name="Normal 7 4 4" xfId="3494"/>
    <cellStyle name="Normal 7 4 5" xfId="3495"/>
    <cellStyle name="Normal 7 5" xfId="3496"/>
    <cellStyle name="Normal 7 5 2" xfId="3497"/>
    <cellStyle name="Normal 7 5 3" xfId="3498"/>
    <cellStyle name="Normal 7 5 4" xfId="3499"/>
    <cellStyle name="Normal 7 5 5" xfId="3500"/>
    <cellStyle name="Normal 7 6" xfId="3501"/>
    <cellStyle name="Normal 7 6 2" xfId="3502"/>
    <cellStyle name="Normal 7 6 3" xfId="3503"/>
    <cellStyle name="Normal 7 6 4" xfId="3504"/>
    <cellStyle name="Normal 7 6 5" xfId="3505"/>
    <cellStyle name="Normal 7 7" xfId="3506"/>
    <cellStyle name="Normal 7 7 2" xfId="3507"/>
    <cellStyle name="Normal 7 7 3" xfId="3508"/>
    <cellStyle name="Normal 7 7 4" xfId="3509"/>
    <cellStyle name="Normal 7 7 5" xfId="3510"/>
    <cellStyle name="Normal 7 8" xfId="3511"/>
    <cellStyle name="Normal 7 8 2" xfId="3512"/>
    <cellStyle name="Normal 7 8 3" xfId="3513"/>
    <cellStyle name="Normal 7 8 4" xfId="3514"/>
    <cellStyle name="Normal 7 8 5" xfId="3515"/>
    <cellStyle name="Normal 7 9" xfId="3516"/>
    <cellStyle name="Normal 7 9 2" xfId="3517"/>
    <cellStyle name="Normal 7 9 3" xfId="3518"/>
    <cellStyle name="Normal 7 9 4" xfId="3519"/>
    <cellStyle name="Normal 7 9 5" xfId="3520"/>
    <cellStyle name="Normal 8" xfId="3521"/>
    <cellStyle name="Normal 8 10" xfId="3522"/>
    <cellStyle name="Normal 8 10 2" xfId="3523"/>
    <cellStyle name="Normal 8 10 3" xfId="3524"/>
    <cellStyle name="Normal 8 10 4" xfId="3525"/>
    <cellStyle name="Normal 8 10 5" xfId="3526"/>
    <cellStyle name="Normal 8 10 6" xfId="3527"/>
    <cellStyle name="Normal 8 11" xfId="3528"/>
    <cellStyle name="Normal 8 11 2" xfId="3529"/>
    <cellStyle name="Normal 8 11 3" xfId="3530"/>
    <cellStyle name="Normal 8 11 4" xfId="3531"/>
    <cellStyle name="Normal 8 11 5" xfId="3532"/>
    <cellStyle name="Normal 8 12" xfId="3533"/>
    <cellStyle name="Normal 8 12 2" xfId="3534"/>
    <cellStyle name="Normal 8 12 3" xfId="3535"/>
    <cellStyle name="Normal 8 12 4" xfId="3536"/>
    <cellStyle name="Normal 8 12 5" xfId="3537"/>
    <cellStyle name="Normal 8 13" xfId="3538"/>
    <cellStyle name="Normal 8 13 2" xfId="3539"/>
    <cellStyle name="Normal 8 13 3" xfId="3540"/>
    <cellStyle name="Normal 8 13 4" xfId="3541"/>
    <cellStyle name="Normal 8 13 5" xfId="3542"/>
    <cellStyle name="Normal 8 14" xfId="3543"/>
    <cellStyle name="Normal 8 14 2" xfId="3544"/>
    <cellStyle name="Normal 8 14 3" xfId="3545"/>
    <cellStyle name="Normal 8 14 4" xfId="3546"/>
    <cellStyle name="Normal 8 14 5" xfId="3547"/>
    <cellStyle name="Normal 8 15" xfId="3548"/>
    <cellStyle name="Normal 8 15 2" xfId="3549"/>
    <cellStyle name="Normal 8 15 3" xfId="3550"/>
    <cellStyle name="Normal 8 15 4" xfId="3551"/>
    <cellStyle name="Normal 8 15 5" xfId="3552"/>
    <cellStyle name="Normal 8 16" xfId="3553"/>
    <cellStyle name="Normal 8 16 2" xfId="3554"/>
    <cellStyle name="Normal 8 16 3" xfId="3555"/>
    <cellStyle name="Normal 8 16 4" xfId="3556"/>
    <cellStyle name="Normal 8 16 5" xfId="3557"/>
    <cellStyle name="Normal 8 17" xfId="3558"/>
    <cellStyle name="Normal 8 17 2" xfId="3559"/>
    <cellStyle name="Normal 8 17 3" xfId="3560"/>
    <cellStyle name="Normal 8 17 4" xfId="3561"/>
    <cellStyle name="Normal 8 17 5" xfId="3562"/>
    <cellStyle name="Normal 8 18" xfId="3563"/>
    <cellStyle name="Normal 8 18 2" xfId="3564"/>
    <cellStyle name="Normal 8 18 3" xfId="3565"/>
    <cellStyle name="Normal 8 18 4" xfId="3566"/>
    <cellStyle name="Normal 8 18 5" xfId="3567"/>
    <cellStyle name="Normal 8 19" xfId="3568"/>
    <cellStyle name="Normal 8 19 2" xfId="3569"/>
    <cellStyle name="Normal 8 19 3" xfId="3570"/>
    <cellStyle name="Normal 8 19 4" xfId="3571"/>
    <cellStyle name="Normal 8 19 5" xfId="3572"/>
    <cellStyle name="Normal 8 2" xfId="3573"/>
    <cellStyle name="Normal 8 2 10" xfId="3574"/>
    <cellStyle name="Normal 8 2 11" xfId="3575"/>
    <cellStyle name="Normal 8 2 12" xfId="3576"/>
    <cellStyle name="Normal 8 2 13" xfId="3577"/>
    <cellStyle name="Normal 8 2 2" xfId="3578"/>
    <cellStyle name="Normal 8 2 2 2" xfId="3579"/>
    <cellStyle name="Normal 8 2 2 3" xfId="3580"/>
    <cellStyle name="Normal 8 2 2 4" xfId="3581"/>
    <cellStyle name="Normal 8 2 2 5" xfId="3582"/>
    <cellStyle name="Normal 8 2 3" xfId="3583"/>
    <cellStyle name="Normal 8 2 3 2" xfId="3584"/>
    <cellStyle name="Normal 8 2 3 3" xfId="3585"/>
    <cellStyle name="Normal 8 2 3 4" xfId="3586"/>
    <cellStyle name="Normal 8 2 3 5" xfId="3587"/>
    <cellStyle name="Normal 8 2 4" xfId="3588"/>
    <cellStyle name="Normal 8 2 4 2" xfId="3589"/>
    <cellStyle name="Normal 8 2 4 3" xfId="3590"/>
    <cellStyle name="Normal 8 2 4 4" xfId="3591"/>
    <cellStyle name="Normal 8 2 4 5" xfId="3592"/>
    <cellStyle name="Normal 8 2 5" xfId="3593"/>
    <cellStyle name="Normal 8 2 5 2" xfId="3594"/>
    <cellStyle name="Normal 8 2 5 3" xfId="3595"/>
    <cellStyle name="Normal 8 2 5 4" xfId="3596"/>
    <cellStyle name="Normal 8 2 5 5" xfId="3597"/>
    <cellStyle name="Normal 8 2 6" xfId="3598"/>
    <cellStyle name="Normal 8 2 6 2" xfId="3599"/>
    <cellStyle name="Normal 8 2 6 3" xfId="3600"/>
    <cellStyle name="Normal 8 2 6 4" xfId="3601"/>
    <cellStyle name="Normal 8 2 6 5" xfId="3602"/>
    <cellStyle name="Normal 8 2 7" xfId="3603"/>
    <cellStyle name="Normal 8 2 7 2" xfId="3604"/>
    <cellStyle name="Normal 8 2 7 3" xfId="3605"/>
    <cellStyle name="Normal 8 2 7 4" xfId="3606"/>
    <cellStyle name="Normal 8 2 7 5" xfId="3607"/>
    <cellStyle name="Normal 8 2 8" xfId="3608"/>
    <cellStyle name="Normal 8 2 8 2" xfId="3609"/>
    <cellStyle name="Normal 8 2 8 3" xfId="3610"/>
    <cellStyle name="Normal 8 2 8 4" xfId="3611"/>
    <cellStyle name="Normal 8 2 8 5" xfId="3612"/>
    <cellStyle name="Normal 8 2 9" xfId="3613"/>
    <cellStyle name="Normal 8 2 9 2" xfId="3614"/>
    <cellStyle name="Normal 8 2 9 3" xfId="3615"/>
    <cellStyle name="Normal 8 2 9 4" xfId="3616"/>
    <cellStyle name="Normal 8 2 9 5" xfId="3617"/>
    <cellStyle name="Normal 8 20" xfId="3618"/>
    <cellStyle name="Normal 8 20 2" xfId="3619"/>
    <cellStyle name="Normal 8 20 3" xfId="3620"/>
    <cellStyle name="Normal 8 20 4" xfId="3621"/>
    <cellStyle name="Normal 8 20 5" xfId="3622"/>
    <cellStyle name="Normal 8 21" xfId="3623"/>
    <cellStyle name="Normal 8 21 2" xfId="3624"/>
    <cellStyle name="Normal 8 21 3" xfId="3625"/>
    <cellStyle name="Normal 8 21 4" xfId="3626"/>
    <cellStyle name="Normal 8 21 5" xfId="3627"/>
    <cellStyle name="Normal 8 22" xfId="3628"/>
    <cellStyle name="Normal 8 22 2" xfId="3629"/>
    <cellStyle name="Normal 8 22 3" xfId="3630"/>
    <cellStyle name="Normal 8 22 4" xfId="3631"/>
    <cellStyle name="Normal 8 22 5" xfId="3632"/>
    <cellStyle name="Normal 8 23" xfId="3633"/>
    <cellStyle name="Normal 8 23 2" xfId="3634"/>
    <cellStyle name="Normal 8 23 3" xfId="3635"/>
    <cellStyle name="Normal 8 23 4" xfId="3636"/>
    <cellStyle name="Normal 8 23 5" xfId="3637"/>
    <cellStyle name="Normal 8 24" xfId="3638"/>
    <cellStyle name="Normal 8 24 2" xfId="3639"/>
    <cellStyle name="Normal 8 24 3" xfId="3640"/>
    <cellStyle name="Normal 8 24 4" xfId="3641"/>
    <cellStyle name="Normal 8 24 5" xfId="3642"/>
    <cellStyle name="Normal 8 25" xfId="3643"/>
    <cellStyle name="Normal 8 25 2" xfId="3644"/>
    <cellStyle name="Normal 8 25 3" xfId="3645"/>
    <cellStyle name="Normal 8 25 4" xfId="3646"/>
    <cellStyle name="Normal 8 25 5" xfId="3647"/>
    <cellStyle name="Normal 8 26" xfId="3648"/>
    <cellStyle name="Normal 8 26 2" xfId="3649"/>
    <cellStyle name="Normal 8 26 3" xfId="3650"/>
    <cellStyle name="Normal 8 26 4" xfId="3651"/>
    <cellStyle name="Normal 8 26 5" xfId="3652"/>
    <cellStyle name="Normal 8 27" xfId="3653"/>
    <cellStyle name="Normal 8 27 2" xfId="3654"/>
    <cellStyle name="Normal 8 27 3" xfId="3655"/>
    <cellStyle name="Normal 8 27 4" xfId="3656"/>
    <cellStyle name="Normal 8 27 5" xfId="3657"/>
    <cellStyle name="Normal 8 28" xfId="3658"/>
    <cellStyle name="Normal 8 28 2" xfId="3659"/>
    <cellStyle name="Normal 8 28 3" xfId="3660"/>
    <cellStyle name="Normal 8 28 4" xfId="3661"/>
    <cellStyle name="Normal 8 28 5" xfId="3662"/>
    <cellStyle name="Normal 8 29" xfId="3663"/>
    <cellStyle name="Normal 8 29 2" xfId="3664"/>
    <cellStyle name="Normal 8 29 3" xfId="3665"/>
    <cellStyle name="Normal 8 29 4" xfId="3666"/>
    <cellStyle name="Normal 8 29 5" xfId="3667"/>
    <cellStyle name="Normal 8 3" xfId="3668"/>
    <cellStyle name="Normal 8 3 2" xfId="3669"/>
    <cellStyle name="Normal 8 3 3" xfId="3670"/>
    <cellStyle name="Normal 8 3 4" xfId="3671"/>
    <cellStyle name="Normal 8 3 5" xfId="3672"/>
    <cellStyle name="Normal 8 30" xfId="3673"/>
    <cellStyle name="Normal 8 30 2" xfId="3674"/>
    <cellStyle name="Normal 8 30 3" xfId="3675"/>
    <cellStyle name="Normal 8 30 4" xfId="3676"/>
    <cellStyle name="Normal 8 30 5" xfId="3677"/>
    <cellStyle name="Normal 8 31" xfId="3678"/>
    <cellStyle name="Normal 8 31 2" xfId="3679"/>
    <cellStyle name="Normal 8 31 3" xfId="3680"/>
    <cellStyle name="Normal 8 31 4" xfId="3681"/>
    <cellStyle name="Normal 8 31 5" xfId="3682"/>
    <cellStyle name="Normal 8 32" xfId="3683"/>
    <cellStyle name="Normal 8 32 2" xfId="3684"/>
    <cellStyle name="Normal 8 32 3" xfId="3685"/>
    <cellStyle name="Normal 8 32 4" xfId="3686"/>
    <cellStyle name="Normal 8 32 5" xfId="3687"/>
    <cellStyle name="Normal 8 33" xfId="3688"/>
    <cellStyle name="Normal 8 33 2" xfId="3689"/>
    <cellStyle name="Normal 8 33 3" xfId="3690"/>
    <cellStyle name="Normal 8 33 4" xfId="3691"/>
    <cellStyle name="Normal 8 33 5" xfId="3692"/>
    <cellStyle name="Normal 8 34" xfId="3693"/>
    <cellStyle name="Normal 8 34 2" xfId="3694"/>
    <cellStyle name="Normal 8 34 3" xfId="3695"/>
    <cellStyle name="Normal 8 34 4" xfId="3696"/>
    <cellStyle name="Normal 8 34 5" xfId="3697"/>
    <cellStyle name="Normal 8 4" xfId="3698"/>
    <cellStyle name="Normal 8 4 2" xfId="3699"/>
    <cellStyle name="Normal 8 4 3" xfId="3700"/>
    <cellStyle name="Normal 8 4 4" xfId="3701"/>
    <cellStyle name="Normal 8 4 5" xfId="3702"/>
    <cellStyle name="Normal 8 5" xfId="3703"/>
    <cellStyle name="Normal 8 5 2" xfId="3704"/>
    <cellStyle name="Normal 8 5 3" xfId="3705"/>
    <cellStyle name="Normal 8 5 4" xfId="3706"/>
    <cellStyle name="Normal 8 5 5" xfId="3707"/>
    <cellStyle name="Normal 8 6" xfId="3708"/>
    <cellStyle name="Normal 8 6 2" xfId="3709"/>
    <cellStyle name="Normal 8 6 3" xfId="3710"/>
    <cellStyle name="Normal 8 6 4" xfId="3711"/>
    <cellStyle name="Normal 8 6 5" xfId="3712"/>
    <cellStyle name="Normal 8 7" xfId="3713"/>
    <cellStyle name="Normal 8 7 2" xfId="3714"/>
    <cellStyle name="Normal 8 7 3" xfId="3715"/>
    <cellStyle name="Normal 8 7 4" xfId="3716"/>
    <cellStyle name="Normal 8 7 5" xfId="3717"/>
    <cellStyle name="Normal 8 8" xfId="3718"/>
    <cellStyle name="Normal 8 8 2" xfId="3719"/>
    <cellStyle name="Normal 8 8 3" xfId="3720"/>
    <cellStyle name="Normal 8 8 4" xfId="3721"/>
    <cellStyle name="Normal 8 8 5" xfId="3722"/>
    <cellStyle name="Normal 8 9" xfId="3723"/>
    <cellStyle name="Normal 8 9 2" xfId="3724"/>
    <cellStyle name="Normal 8 9 3" xfId="3725"/>
    <cellStyle name="Normal 8 9 4" xfId="3726"/>
    <cellStyle name="Normal 8 9 5" xfId="3727"/>
    <cellStyle name="Normal 9" xfId="7"/>
    <cellStyle name="Normal 9 10" xfId="3728"/>
    <cellStyle name="Normal 9 11" xfId="3729"/>
    <cellStyle name="Normal 9 12" xfId="3730"/>
    <cellStyle name="Normal 9 13" xfId="3731"/>
    <cellStyle name="Normal 9 14" xfId="3732"/>
    <cellStyle name="Normal 9 15" xfId="3733"/>
    <cellStyle name="Normal 9 16" xfId="3734"/>
    <cellStyle name="Normal 9 17" xfId="3735"/>
    <cellStyle name="Normal 9 18" xfId="3736"/>
    <cellStyle name="Normal 9 19" xfId="3737"/>
    <cellStyle name="Normal 9 2" xfId="3738"/>
    <cellStyle name="Normal 9 20" xfId="3739"/>
    <cellStyle name="Normal 9 20 2" xfId="3740"/>
    <cellStyle name="Normal 9 20 3" xfId="3741"/>
    <cellStyle name="Normal 9 20 4" xfId="3742"/>
    <cellStyle name="Normal 9 20 5" xfId="3743"/>
    <cellStyle name="Normal 9 3" xfId="3744"/>
    <cellStyle name="Normal 9 4" xfId="3745"/>
    <cellStyle name="Normal 9 5" xfId="3746"/>
    <cellStyle name="Normal 9 6" xfId="3747"/>
    <cellStyle name="Normal 9 7" xfId="3748"/>
    <cellStyle name="Normal 9 8" xfId="3749"/>
    <cellStyle name="Normal 9 9" xfId="3750"/>
    <cellStyle name="Percent 2" xfId="3"/>
    <cellStyle name="Percent 2 2" xfId="37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1</xdr:row>
      <xdr:rowOff>121920</xdr:rowOff>
    </xdr:from>
    <xdr:to>
      <xdr:col>2</xdr:col>
      <xdr:colOff>53340</xdr:colOff>
      <xdr:row>7</xdr:row>
      <xdr:rowOff>35498</xdr:rowOff>
    </xdr:to>
    <xdr:pic>
      <xdr:nvPicPr>
        <xdr:cNvPr id="2" name="Picture 1" descr="Mamba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" y="297180"/>
          <a:ext cx="1508760" cy="965138"/>
        </a:xfrm>
        <a:prstGeom prst="rect">
          <a:avLst/>
        </a:prstGeom>
      </xdr:spPr>
    </xdr:pic>
    <xdr:clientData/>
  </xdr:twoCellAnchor>
  <xdr:oneCellAnchor>
    <xdr:from>
      <xdr:col>1</xdr:col>
      <xdr:colOff>868680</xdr:colOff>
      <xdr:row>6</xdr:row>
      <xdr:rowOff>68580</xdr:rowOff>
    </xdr:from>
    <xdr:ext cx="2941320" cy="260071"/>
    <xdr:sp macro="" textlink="">
      <xdr:nvSpPr>
        <xdr:cNvPr id="3" name="TextBox 2"/>
        <xdr:cNvSpPr txBox="1"/>
      </xdr:nvSpPr>
      <xdr:spPr>
        <a:xfrm>
          <a:off x="1661160" y="1120140"/>
          <a:ext cx="2941320" cy="260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GB" sz="1000" b="0" i="0" u="none" strike="noStrike">
              <a:solidFill>
                <a:schemeClr val="accent3">
                  <a:lumMod val="50000"/>
                </a:schemeClr>
              </a:solidFill>
              <a:latin typeface="Calligraphic" pitchFamily="2" charset="0"/>
              <a:ea typeface="+mn-ea"/>
              <a:cs typeface="+mn-cs"/>
            </a:rPr>
            <a:t>From South Africa To Your Door</a:t>
          </a:r>
          <a:r>
            <a:rPr lang="en-GB" sz="1000">
              <a:solidFill>
                <a:schemeClr val="accent3">
                  <a:lumMod val="50000"/>
                </a:schemeClr>
              </a:solidFill>
              <a:latin typeface="Calligraphic" pitchFamily="2" charset="0"/>
            </a:rPr>
            <a:t> </a:t>
          </a:r>
        </a:p>
      </xdr:txBody>
    </xdr:sp>
    <xdr:clientData/>
  </xdr:oneCellAnchor>
  <xdr:oneCellAnchor>
    <xdr:from>
      <xdr:col>6</xdr:col>
      <xdr:colOff>76200</xdr:colOff>
      <xdr:row>0</xdr:row>
      <xdr:rowOff>91440</xdr:rowOff>
    </xdr:from>
    <xdr:ext cx="3268980" cy="1642373"/>
    <xdr:sp macro="" textlink="">
      <xdr:nvSpPr>
        <xdr:cNvPr id="4" name="TextBox 3"/>
        <xdr:cNvSpPr txBox="1"/>
      </xdr:nvSpPr>
      <xdr:spPr>
        <a:xfrm>
          <a:off x="6515100" y="91440"/>
          <a:ext cx="3268980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GB" sz="1100" b="1">
              <a:solidFill>
                <a:schemeClr val="tx1"/>
              </a:solidFill>
              <a:latin typeface="+mn-lt"/>
              <a:ea typeface="+mn-ea"/>
              <a:cs typeface="+mn-cs"/>
            </a:rPr>
            <a:t>Mamba Logistics Limited</a:t>
          </a:r>
          <a:endParaRPr lang="en-GB" b="1"/>
        </a:p>
        <a:p>
          <a:r>
            <a:rPr lang="en-GB" sz="1100" b="0">
              <a:solidFill>
                <a:schemeClr val="tx1"/>
              </a:solidFill>
              <a:latin typeface="+mn-lt"/>
              <a:ea typeface="+mn-ea"/>
              <a:cs typeface="+mn-cs"/>
            </a:rPr>
            <a:t>Address: 113-115 Oyster Ln West Byfleet, KT14 7JZ</a:t>
          </a:r>
          <a:endParaRPr lang="en-GB" b="0"/>
        </a:p>
        <a:p>
          <a:r>
            <a:rPr lang="en-GB" sz="1100" b="0">
              <a:solidFill>
                <a:schemeClr val="tx1"/>
              </a:solidFill>
              <a:latin typeface="+mn-lt"/>
              <a:ea typeface="+mn-ea"/>
              <a:cs typeface="+mn-cs"/>
            </a:rPr>
            <a:t>Company Registration: 13377958</a:t>
          </a:r>
          <a:endParaRPr lang="en-GB" b="0"/>
        </a:p>
        <a:p>
          <a:r>
            <a:rPr lang="en-GB" sz="1100" b="0">
              <a:solidFill>
                <a:schemeClr val="tx1"/>
              </a:solidFill>
              <a:latin typeface="+mn-lt"/>
              <a:ea typeface="+mn-ea"/>
              <a:cs typeface="+mn-cs"/>
            </a:rPr>
            <a:t>Vat Registration: 381870768</a:t>
          </a:r>
          <a:endParaRPr lang="en-GB" b="0"/>
        </a:p>
        <a:p>
          <a:r>
            <a:rPr lang="en-GB" sz="1100" b="0">
              <a:solidFill>
                <a:schemeClr val="tx1"/>
              </a:solidFill>
              <a:latin typeface="+mn-lt"/>
              <a:ea typeface="+mn-ea"/>
              <a:cs typeface="+mn-cs"/>
            </a:rPr>
            <a:t>AWRS</a:t>
          </a:r>
          <a:r>
            <a:rPr lang="en-GB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URN:</a:t>
          </a:r>
          <a:r>
            <a:rPr lang="en-GB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GB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XNAW00000118279</a:t>
          </a:r>
          <a:endParaRPr lang="en-GB" b="0"/>
        </a:p>
        <a:p>
          <a:pPr fontAlgn="base"/>
          <a:endParaRPr lang="en-GB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GB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Contact: warren@mambalogistics.co.uk</a:t>
          </a:r>
          <a:endParaRPr lang="en-GB" b="0"/>
        </a:p>
        <a:p>
          <a:r>
            <a:rPr lang="en-GB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Tel: 02035760433</a:t>
          </a:r>
          <a:endParaRPr lang="en-GB" sz="1100" b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0"/>
  <sheetViews>
    <sheetView tabSelected="1" workbookViewId="0">
      <selection activeCell="H13" sqref="H13"/>
    </sheetView>
  </sheetViews>
  <sheetFormatPr defaultRowHeight="13.8"/>
  <cols>
    <col min="1" max="1" width="8.88671875" style="1"/>
    <col min="2" max="2" width="16.109375" style="1" customWidth="1"/>
    <col min="3" max="3" width="43.109375" style="1" bestFit="1" customWidth="1"/>
    <col min="4" max="5" width="8.88671875" style="9"/>
    <col min="6" max="6" width="10.33203125" style="12" customWidth="1"/>
    <col min="7" max="7" width="11.5546875" style="12" customWidth="1"/>
    <col min="8" max="8" width="8.88671875" style="13"/>
    <col min="9" max="10" width="14" style="1" customWidth="1"/>
    <col min="11" max="11" width="14.109375" style="1" customWidth="1"/>
    <col min="12" max="16384" width="8.88671875" style="1"/>
  </cols>
  <sheetData>
    <row r="1" spans="1:30">
      <c r="A1" s="15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</row>
    <row r="2" spans="1:30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0"/>
    </row>
    <row r="3" spans="1:30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0"/>
    </row>
    <row r="4" spans="1:30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</row>
    <row r="6" spans="1:30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1:30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0" ht="49.2" customHeight="1" thickBo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/>
    </row>
    <row r="9" spans="1:30" s="7" customFormat="1">
      <c r="A9" s="26"/>
      <c r="B9" s="26"/>
      <c r="C9" s="26" t="s">
        <v>221</v>
      </c>
      <c r="D9" s="30"/>
      <c r="E9" s="30" t="s">
        <v>222</v>
      </c>
      <c r="F9" s="36" t="s">
        <v>223</v>
      </c>
      <c r="G9" s="63" t="s">
        <v>224</v>
      </c>
      <c r="H9" s="25" t="s">
        <v>1</v>
      </c>
      <c r="I9" s="26" t="s">
        <v>225</v>
      </c>
      <c r="J9" s="26" t="s">
        <v>1</v>
      </c>
      <c r="K9" s="26" t="s">
        <v>226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>
      <c r="A10" s="28"/>
      <c r="B10" s="28"/>
      <c r="C10" s="37"/>
      <c r="D10" s="29"/>
      <c r="E10" s="29"/>
      <c r="F10" s="38"/>
      <c r="G10" s="63"/>
      <c r="H10" s="27"/>
      <c r="I10" s="28"/>
      <c r="J10" s="28"/>
      <c r="K10" s="2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7" customFormat="1">
      <c r="A11" s="26"/>
      <c r="B11" s="26"/>
      <c r="C11" s="26" t="s">
        <v>0</v>
      </c>
      <c r="D11" s="30"/>
      <c r="E11" s="30"/>
      <c r="F11" s="36"/>
      <c r="G11" s="63"/>
      <c r="H11" s="25"/>
      <c r="I11" s="30"/>
      <c r="J11" s="30"/>
      <c r="K11" s="3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>
      <c r="A12" s="28"/>
      <c r="B12" s="28"/>
      <c r="C12" s="37"/>
      <c r="D12" s="29"/>
      <c r="E12" s="29"/>
      <c r="F12" s="38"/>
      <c r="G12" s="63"/>
      <c r="H12" s="27"/>
      <c r="I12" s="28"/>
      <c r="J12" s="28"/>
      <c r="K12" s="2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8"/>
      <c r="B13" s="28"/>
      <c r="C13" s="28" t="s">
        <v>2</v>
      </c>
      <c r="D13" s="29">
        <v>6</v>
      </c>
      <c r="E13" s="39">
        <v>0.25</v>
      </c>
      <c r="F13" s="38">
        <v>15.95</v>
      </c>
      <c r="G13" s="64"/>
      <c r="H13" s="27">
        <v>0.2</v>
      </c>
      <c r="I13" s="29">
        <f>G13*F13*(1-E13)</f>
        <v>0</v>
      </c>
      <c r="J13" s="29">
        <f>I13*H13</f>
        <v>0</v>
      </c>
      <c r="K13" s="29">
        <f>I13+J13</f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10" customFormat="1">
      <c r="A14" s="28"/>
      <c r="B14" s="28"/>
      <c r="C14" s="28" t="s">
        <v>3</v>
      </c>
      <c r="D14" s="29">
        <v>48</v>
      </c>
      <c r="E14" s="39">
        <v>0.25</v>
      </c>
      <c r="F14" s="38">
        <v>21.99</v>
      </c>
      <c r="G14" s="64"/>
      <c r="H14" s="27">
        <v>0.2</v>
      </c>
      <c r="I14" s="29">
        <f t="shared" ref="I14:I15" si="0">G14*F14*(1-E14)</f>
        <v>0</v>
      </c>
      <c r="J14" s="29">
        <f t="shared" ref="J14:J15" si="1">I14*H14</f>
        <v>0</v>
      </c>
      <c r="K14" s="29">
        <f t="shared" ref="K14:K15" si="2">I14+J14</f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8"/>
      <c r="B15" s="28"/>
      <c r="C15" s="28" t="s">
        <v>4</v>
      </c>
      <c r="D15" s="29">
        <v>12</v>
      </c>
      <c r="E15" s="29"/>
      <c r="F15" s="38">
        <v>21.99</v>
      </c>
      <c r="G15" s="64"/>
      <c r="H15" s="27">
        <v>0.2</v>
      </c>
      <c r="I15" s="29">
        <f t="shared" si="0"/>
        <v>0</v>
      </c>
      <c r="J15" s="29">
        <f t="shared" si="1"/>
        <v>0</v>
      </c>
      <c r="K15" s="29">
        <f t="shared" si="2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8"/>
      <c r="B16" s="28"/>
      <c r="C16" s="28"/>
      <c r="D16" s="29"/>
      <c r="E16" s="29"/>
      <c r="F16" s="38"/>
      <c r="G16" s="64"/>
      <c r="H16" s="27"/>
      <c r="I16" s="29"/>
      <c r="J16" s="29"/>
      <c r="K16" s="2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7" customFormat="1">
      <c r="A17" s="26"/>
      <c r="B17" s="26"/>
      <c r="C17" s="26" t="s">
        <v>5</v>
      </c>
      <c r="D17" s="30"/>
      <c r="E17" s="30"/>
      <c r="F17" s="36"/>
      <c r="G17" s="64"/>
      <c r="H17" s="25"/>
      <c r="I17" s="30"/>
      <c r="J17" s="30"/>
      <c r="K17" s="3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>
      <c r="A18" s="28"/>
      <c r="B18" s="28"/>
      <c r="C18" s="28"/>
      <c r="D18" s="29"/>
      <c r="E18" s="29"/>
      <c r="F18" s="38"/>
      <c r="G18" s="64"/>
      <c r="H18" s="27"/>
      <c r="I18" s="29"/>
      <c r="J18" s="29"/>
      <c r="K18" s="2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8"/>
      <c r="B19" s="28"/>
      <c r="C19" s="28" t="s">
        <v>6</v>
      </c>
      <c r="D19" s="29">
        <v>96</v>
      </c>
      <c r="E19" s="39">
        <v>0.25</v>
      </c>
      <c r="F19" s="38">
        <v>25.99</v>
      </c>
      <c r="G19" s="64"/>
      <c r="H19" s="27">
        <v>0.2</v>
      </c>
      <c r="I19" s="29">
        <f t="shared" ref="I19:I20" si="3">G19*F19*(1-E19)</f>
        <v>0</v>
      </c>
      <c r="J19" s="29">
        <f t="shared" ref="J19:J20" si="4">I19*H19</f>
        <v>0</v>
      </c>
      <c r="K19" s="29">
        <f t="shared" ref="K19:K20" si="5">I19+J19</f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8"/>
      <c r="B20" s="28"/>
      <c r="C20" s="28" t="s">
        <v>7</v>
      </c>
      <c r="D20" s="29">
        <v>36</v>
      </c>
      <c r="E20" s="39">
        <v>0.25</v>
      </c>
      <c r="F20" s="38">
        <v>35.950000000000003</v>
      </c>
      <c r="G20" s="64"/>
      <c r="H20" s="27">
        <v>0.2</v>
      </c>
      <c r="I20" s="29">
        <f t="shared" si="3"/>
        <v>0</v>
      </c>
      <c r="J20" s="29">
        <f t="shared" si="4"/>
        <v>0</v>
      </c>
      <c r="K20" s="29">
        <f t="shared" si="5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8"/>
      <c r="B21" s="28"/>
      <c r="C21" s="28"/>
      <c r="D21" s="29"/>
      <c r="E21" s="29"/>
      <c r="F21" s="38"/>
      <c r="G21" s="64"/>
      <c r="H21" s="27"/>
      <c r="I21" s="29"/>
      <c r="J21" s="29"/>
      <c r="K21" s="2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7" customFormat="1">
      <c r="A22" s="26"/>
      <c r="B22" s="40"/>
      <c r="C22" s="26" t="s">
        <v>8</v>
      </c>
      <c r="D22" s="30"/>
      <c r="E22" s="30"/>
      <c r="F22" s="36"/>
      <c r="G22" s="64"/>
      <c r="H22" s="25"/>
      <c r="I22" s="30"/>
      <c r="J22" s="30"/>
      <c r="K22" s="3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>
      <c r="A23" s="28"/>
      <c r="B23" s="41"/>
      <c r="C23" s="28"/>
      <c r="D23" s="29"/>
      <c r="E23" s="29"/>
      <c r="F23" s="38"/>
      <c r="G23" s="64"/>
      <c r="H23" s="27"/>
      <c r="I23" s="29"/>
      <c r="J23" s="29"/>
      <c r="K23" s="2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10" customFormat="1">
      <c r="A24" s="28"/>
      <c r="B24" s="28"/>
      <c r="C24" s="28" t="s">
        <v>9</v>
      </c>
      <c r="D24" s="29">
        <v>144</v>
      </c>
      <c r="E24" s="29"/>
      <c r="F24" s="38">
        <v>26.95</v>
      </c>
      <c r="G24" s="64"/>
      <c r="H24" s="27">
        <v>0.2</v>
      </c>
      <c r="I24" s="29">
        <f t="shared" ref="I24:I29" si="6">G24*F24*(1-E24)</f>
        <v>0</v>
      </c>
      <c r="J24" s="29">
        <f t="shared" ref="J24:J29" si="7">I24*H24</f>
        <v>0</v>
      </c>
      <c r="K24" s="29">
        <f t="shared" ref="K24:K29" si="8">I24+J24</f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8"/>
      <c r="B25" s="28"/>
      <c r="C25" s="28" t="s">
        <v>10</v>
      </c>
      <c r="D25" s="29">
        <v>108</v>
      </c>
      <c r="E25" s="39">
        <v>0.25</v>
      </c>
      <c r="F25" s="38">
        <v>29.99</v>
      </c>
      <c r="G25" s="64"/>
      <c r="H25" s="27">
        <v>0.2</v>
      </c>
      <c r="I25" s="29">
        <f t="shared" si="6"/>
        <v>0</v>
      </c>
      <c r="J25" s="29">
        <f t="shared" si="7"/>
        <v>0</v>
      </c>
      <c r="K25" s="29">
        <f t="shared" si="8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8"/>
      <c r="B26" s="28"/>
      <c r="C26" s="28" t="s">
        <v>11</v>
      </c>
      <c r="D26" s="29">
        <v>108</v>
      </c>
      <c r="E26" s="39">
        <v>0.25</v>
      </c>
      <c r="F26" s="38">
        <v>26.95</v>
      </c>
      <c r="G26" s="64"/>
      <c r="H26" s="27">
        <v>0.2</v>
      </c>
      <c r="I26" s="29">
        <f t="shared" si="6"/>
        <v>0</v>
      </c>
      <c r="J26" s="29">
        <f t="shared" si="7"/>
        <v>0</v>
      </c>
      <c r="K26" s="29">
        <f t="shared" si="8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8"/>
      <c r="B27" s="28"/>
      <c r="C27" s="28" t="s">
        <v>12</v>
      </c>
      <c r="D27" s="29">
        <v>120</v>
      </c>
      <c r="E27" s="39">
        <v>0.25</v>
      </c>
      <c r="F27" s="38">
        <v>26.95</v>
      </c>
      <c r="G27" s="64"/>
      <c r="H27" s="27">
        <v>0.2</v>
      </c>
      <c r="I27" s="29">
        <f t="shared" si="6"/>
        <v>0</v>
      </c>
      <c r="J27" s="29">
        <f t="shared" si="7"/>
        <v>0</v>
      </c>
      <c r="K27" s="29">
        <f t="shared" si="8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28"/>
      <c r="B28" s="28"/>
      <c r="C28" s="28" t="s">
        <v>13</v>
      </c>
      <c r="D28" s="29">
        <v>24</v>
      </c>
      <c r="E28" s="39">
        <v>0.25</v>
      </c>
      <c r="F28" s="38">
        <v>31.99</v>
      </c>
      <c r="G28" s="64"/>
      <c r="H28" s="27">
        <v>0.2</v>
      </c>
      <c r="I28" s="29">
        <f t="shared" si="6"/>
        <v>0</v>
      </c>
      <c r="J28" s="29">
        <f t="shared" si="7"/>
        <v>0</v>
      </c>
      <c r="K28" s="29">
        <f t="shared" si="8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>
      <c r="A29" s="28"/>
      <c r="B29" s="28"/>
      <c r="C29" s="28" t="s">
        <v>14</v>
      </c>
      <c r="D29" s="29">
        <v>42</v>
      </c>
      <c r="E29" s="39">
        <v>0.25</v>
      </c>
      <c r="F29" s="38">
        <v>27.95</v>
      </c>
      <c r="G29" s="64"/>
      <c r="H29" s="27">
        <v>0.2</v>
      </c>
      <c r="I29" s="29">
        <f t="shared" si="6"/>
        <v>0</v>
      </c>
      <c r="J29" s="29">
        <f t="shared" si="7"/>
        <v>0</v>
      </c>
      <c r="K29" s="29">
        <f t="shared" si="8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28"/>
      <c r="B30" s="41"/>
      <c r="C30" s="28"/>
      <c r="D30" s="29"/>
      <c r="E30" s="29"/>
      <c r="F30" s="38"/>
      <c r="G30" s="64"/>
      <c r="H30" s="27"/>
      <c r="I30" s="29"/>
      <c r="J30" s="29"/>
      <c r="K30" s="2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s="7" customFormat="1">
      <c r="A31" s="26"/>
      <c r="B31" s="42"/>
      <c r="C31" s="43" t="s">
        <v>15</v>
      </c>
      <c r="D31" s="30"/>
      <c r="E31" s="30"/>
      <c r="F31" s="44"/>
      <c r="G31" s="65"/>
      <c r="H31" s="25"/>
      <c r="I31" s="30"/>
      <c r="J31" s="30"/>
      <c r="K31" s="3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>
      <c r="A32" s="28"/>
      <c r="B32" s="45"/>
      <c r="C32" s="46"/>
      <c r="D32" s="29"/>
      <c r="E32" s="29"/>
      <c r="F32" s="47"/>
      <c r="G32" s="65"/>
      <c r="H32" s="27"/>
      <c r="I32" s="29"/>
      <c r="J32" s="29"/>
      <c r="K32" s="2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s="10" customFormat="1">
      <c r="A33" s="28"/>
      <c r="B33" s="48">
        <v>45347</v>
      </c>
      <c r="C33" s="46" t="s">
        <v>16</v>
      </c>
      <c r="D33" s="29">
        <v>4</v>
      </c>
      <c r="E33" s="29"/>
      <c r="F33" s="47">
        <v>34.950000000000003</v>
      </c>
      <c r="G33" s="65"/>
      <c r="H33" s="27">
        <v>0.2</v>
      </c>
      <c r="I33" s="29">
        <f t="shared" ref="I33:I39" si="9">G33*F33</f>
        <v>0</v>
      </c>
      <c r="J33" s="29">
        <f t="shared" ref="J33:J39" si="10">I33*H33</f>
        <v>0</v>
      </c>
      <c r="K33" s="29">
        <f t="shared" ref="K33:K39" si="11">I33+J33</f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8"/>
      <c r="B34" s="48" t="s">
        <v>17</v>
      </c>
      <c r="C34" s="46" t="s">
        <v>18</v>
      </c>
      <c r="D34" s="29">
        <v>3</v>
      </c>
      <c r="E34" s="29"/>
      <c r="F34" s="47">
        <f>10.4875*4</f>
        <v>41.95</v>
      </c>
      <c r="G34" s="65"/>
      <c r="H34" s="27">
        <v>0.2</v>
      </c>
      <c r="I34" s="29">
        <f t="shared" si="9"/>
        <v>0</v>
      </c>
      <c r="J34" s="29">
        <f t="shared" si="10"/>
        <v>0</v>
      </c>
      <c r="K34" s="29">
        <f t="shared" si="11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8"/>
      <c r="B35" s="48">
        <v>45398</v>
      </c>
      <c r="C35" s="46" t="s">
        <v>19</v>
      </c>
      <c r="D35" s="29">
        <v>2</v>
      </c>
      <c r="E35" s="29"/>
      <c r="F35" s="47">
        <f>9.4875*4</f>
        <v>37.950000000000003</v>
      </c>
      <c r="G35" s="65"/>
      <c r="H35" s="27">
        <v>0.2</v>
      </c>
      <c r="I35" s="29">
        <f t="shared" si="9"/>
        <v>0</v>
      </c>
      <c r="J35" s="29">
        <f t="shared" si="10"/>
        <v>0</v>
      </c>
      <c r="K35" s="29">
        <f t="shared" si="11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8"/>
      <c r="B36" s="48" t="s">
        <v>20</v>
      </c>
      <c r="C36" s="46" t="s">
        <v>21</v>
      </c>
      <c r="D36" s="29">
        <v>3</v>
      </c>
      <c r="E36" s="29"/>
      <c r="F36" s="47">
        <f>9.49*4</f>
        <v>37.96</v>
      </c>
      <c r="G36" s="65"/>
      <c r="H36" s="27">
        <v>0.2</v>
      </c>
      <c r="I36" s="29">
        <f t="shared" si="9"/>
        <v>0</v>
      </c>
      <c r="J36" s="29">
        <f t="shared" si="10"/>
        <v>0</v>
      </c>
      <c r="K36" s="29">
        <f t="shared" si="11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8"/>
      <c r="B37" s="48">
        <v>45362</v>
      </c>
      <c r="C37" s="46" t="s">
        <v>22</v>
      </c>
      <c r="D37" s="29">
        <v>2</v>
      </c>
      <c r="E37" s="29"/>
      <c r="F37" s="47">
        <f>10.4875*4</f>
        <v>41.95</v>
      </c>
      <c r="G37" s="65"/>
      <c r="H37" s="27">
        <v>0.2</v>
      </c>
      <c r="I37" s="29">
        <f t="shared" si="9"/>
        <v>0</v>
      </c>
      <c r="J37" s="29">
        <f t="shared" si="10"/>
        <v>0</v>
      </c>
      <c r="K37" s="29">
        <f t="shared" si="11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8"/>
      <c r="B38" s="48">
        <v>45357</v>
      </c>
      <c r="C38" s="46" t="s">
        <v>23</v>
      </c>
      <c r="D38" s="29">
        <v>4</v>
      </c>
      <c r="E38" s="29"/>
      <c r="F38" s="47">
        <f>10.4875*4</f>
        <v>41.95</v>
      </c>
      <c r="G38" s="65"/>
      <c r="H38" s="27">
        <v>0.2</v>
      </c>
      <c r="I38" s="29">
        <f t="shared" si="9"/>
        <v>0</v>
      </c>
      <c r="J38" s="29">
        <f t="shared" si="10"/>
        <v>0</v>
      </c>
      <c r="K38" s="29">
        <f t="shared" si="11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8"/>
      <c r="B39" s="48" t="s">
        <v>24</v>
      </c>
      <c r="C39" s="46" t="s">
        <v>25</v>
      </c>
      <c r="D39" s="29">
        <v>3</v>
      </c>
      <c r="E39" s="29"/>
      <c r="F39" s="47">
        <v>37.950000000000003</v>
      </c>
      <c r="G39" s="65"/>
      <c r="H39" s="27">
        <v>0.2</v>
      </c>
      <c r="I39" s="29">
        <f t="shared" si="9"/>
        <v>0</v>
      </c>
      <c r="J39" s="29">
        <f t="shared" si="10"/>
        <v>0</v>
      </c>
      <c r="K39" s="29">
        <f t="shared" si="11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8"/>
      <c r="B40" s="49"/>
      <c r="C40" s="50"/>
      <c r="D40" s="29"/>
      <c r="E40" s="29"/>
      <c r="F40" s="47"/>
      <c r="G40" s="65"/>
      <c r="H40" s="27"/>
      <c r="I40" s="29"/>
      <c r="J40" s="29"/>
      <c r="K40" s="2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7" customFormat="1">
      <c r="A41" s="26"/>
      <c r="B41" s="51"/>
      <c r="C41" s="52" t="s">
        <v>26</v>
      </c>
      <c r="D41" s="30"/>
      <c r="E41" s="30"/>
      <c r="F41" s="44"/>
      <c r="G41" s="65"/>
      <c r="H41" s="25"/>
      <c r="I41" s="30"/>
      <c r="J41" s="30"/>
      <c r="K41" s="30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>
      <c r="A42" s="28"/>
      <c r="B42" s="49"/>
      <c r="C42" s="50"/>
      <c r="D42" s="29"/>
      <c r="E42" s="29"/>
      <c r="F42" s="47"/>
      <c r="G42" s="65"/>
      <c r="H42" s="27"/>
      <c r="I42" s="29"/>
      <c r="J42" s="29"/>
      <c r="K42" s="2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0" customFormat="1">
      <c r="A43" s="28"/>
      <c r="B43" s="53">
        <v>45539</v>
      </c>
      <c r="C43" s="50" t="s">
        <v>27</v>
      </c>
      <c r="D43" s="29">
        <v>1</v>
      </c>
      <c r="E43" s="29"/>
      <c r="F43" s="47">
        <v>36.99</v>
      </c>
      <c r="G43" s="65"/>
      <c r="H43" s="27">
        <v>0.2</v>
      </c>
      <c r="I43" s="29">
        <f t="shared" ref="I43:I49" si="12">G43*F43</f>
        <v>0</v>
      </c>
      <c r="J43" s="29">
        <f t="shared" ref="J43:J49" si="13">I43*H43</f>
        <v>0</v>
      </c>
      <c r="K43" s="29">
        <f t="shared" ref="K43:K49" si="14">I43+J43</f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8"/>
      <c r="B44" s="49" t="s">
        <v>28</v>
      </c>
      <c r="C44" s="50" t="s">
        <v>29</v>
      </c>
      <c r="D44" s="29">
        <v>1</v>
      </c>
      <c r="E44" s="29"/>
      <c r="F44" s="47">
        <v>36.99</v>
      </c>
      <c r="G44" s="65"/>
      <c r="H44" s="27">
        <v>0.2</v>
      </c>
      <c r="I44" s="29">
        <f t="shared" si="12"/>
        <v>0</v>
      </c>
      <c r="J44" s="29">
        <f t="shared" si="13"/>
        <v>0</v>
      </c>
      <c r="K44" s="29">
        <f t="shared" si="14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8"/>
      <c r="B45" s="53">
        <v>45493</v>
      </c>
      <c r="C45" s="50" t="s">
        <v>30</v>
      </c>
      <c r="D45" s="29">
        <v>1</v>
      </c>
      <c r="E45" s="29"/>
      <c r="F45" s="47">
        <v>36.99</v>
      </c>
      <c r="G45" s="65"/>
      <c r="H45" s="27">
        <v>0.2</v>
      </c>
      <c r="I45" s="29">
        <f t="shared" si="12"/>
        <v>0</v>
      </c>
      <c r="J45" s="29">
        <f t="shared" si="13"/>
        <v>0</v>
      </c>
      <c r="K45" s="29">
        <f t="shared" si="14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8"/>
      <c r="B46" s="49" t="s">
        <v>31</v>
      </c>
      <c r="C46" s="50" t="s">
        <v>32</v>
      </c>
      <c r="D46" s="29">
        <v>1</v>
      </c>
      <c r="E46" s="29"/>
      <c r="F46" s="47">
        <v>36.99</v>
      </c>
      <c r="G46" s="65"/>
      <c r="H46" s="27">
        <v>0.2</v>
      </c>
      <c r="I46" s="29">
        <f t="shared" si="12"/>
        <v>0</v>
      </c>
      <c r="J46" s="29">
        <f t="shared" si="13"/>
        <v>0</v>
      </c>
      <c r="K46" s="29">
        <f t="shared" si="14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8"/>
      <c r="B47" s="49" t="s">
        <v>33</v>
      </c>
      <c r="C47" s="50" t="s">
        <v>34</v>
      </c>
      <c r="D47" s="29">
        <v>1</v>
      </c>
      <c r="E47" s="29"/>
      <c r="F47" s="47">
        <v>36.99</v>
      </c>
      <c r="G47" s="65"/>
      <c r="H47" s="27">
        <v>0.2</v>
      </c>
      <c r="I47" s="29">
        <f t="shared" si="12"/>
        <v>0</v>
      </c>
      <c r="J47" s="29">
        <f t="shared" si="13"/>
        <v>0</v>
      </c>
      <c r="K47" s="29">
        <f t="shared" si="14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8"/>
      <c r="B48" s="49" t="s">
        <v>35</v>
      </c>
      <c r="C48" s="50" t="s">
        <v>36</v>
      </c>
      <c r="D48" s="29">
        <v>1</v>
      </c>
      <c r="E48" s="29"/>
      <c r="F48" s="47">
        <v>36.99</v>
      </c>
      <c r="G48" s="65"/>
      <c r="H48" s="27">
        <v>0.2</v>
      </c>
      <c r="I48" s="29">
        <f t="shared" si="12"/>
        <v>0</v>
      </c>
      <c r="J48" s="29">
        <f t="shared" si="13"/>
        <v>0</v>
      </c>
      <c r="K48" s="29">
        <f t="shared" si="14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8"/>
      <c r="B49" s="49" t="s">
        <v>37</v>
      </c>
      <c r="C49" s="50" t="s">
        <v>38</v>
      </c>
      <c r="D49" s="29">
        <v>1</v>
      </c>
      <c r="E49" s="29"/>
      <c r="F49" s="47">
        <v>36.99</v>
      </c>
      <c r="G49" s="65"/>
      <c r="H49" s="27">
        <v>0.2</v>
      </c>
      <c r="I49" s="29">
        <f t="shared" si="12"/>
        <v>0</v>
      </c>
      <c r="J49" s="29">
        <f t="shared" si="13"/>
        <v>0</v>
      </c>
      <c r="K49" s="29">
        <f t="shared" si="14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8"/>
      <c r="B50" s="49"/>
      <c r="C50" s="50"/>
      <c r="D50" s="29"/>
      <c r="E50" s="29"/>
      <c r="F50" s="47"/>
      <c r="G50" s="65"/>
      <c r="H50" s="27"/>
      <c r="I50" s="29"/>
      <c r="J50" s="29"/>
      <c r="K50" s="2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s="7" customFormat="1">
      <c r="A51" s="26"/>
      <c r="B51" s="51"/>
      <c r="C51" s="52" t="s">
        <v>39</v>
      </c>
      <c r="D51" s="30"/>
      <c r="E51" s="30"/>
      <c r="F51" s="44"/>
      <c r="G51" s="65"/>
      <c r="H51" s="25"/>
      <c r="I51" s="30"/>
      <c r="J51" s="30"/>
      <c r="K51" s="30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28"/>
      <c r="B52" s="49"/>
      <c r="C52" s="50"/>
      <c r="D52" s="29"/>
      <c r="E52" s="29"/>
      <c r="F52" s="47"/>
      <c r="G52" s="65"/>
      <c r="H52" s="27"/>
      <c r="I52" s="29"/>
      <c r="J52" s="29"/>
      <c r="K52" s="2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8"/>
      <c r="B53" s="53">
        <v>45451</v>
      </c>
      <c r="C53" s="50" t="s">
        <v>40</v>
      </c>
      <c r="D53" s="29">
        <v>2</v>
      </c>
      <c r="E53" s="29"/>
      <c r="F53" s="47">
        <v>39.950000000000003</v>
      </c>
      <c r="G53" s="65"/>
      <c r="H53" s="27">
        <v>0.2</v>
      </c>
      <c r="I53" s="29">
        <f t="shared" ref="I53:I62" si="15">G53*F53</f>
        <v>0</v>
      </c>
      <c r="J53" s="29">
        <f t="shared" ref="J53:J62" si="16">I53*H53</f>
        <v>0</v>
      </c>
      <c r="K53" s="29">
        <f t="shared" ref="K53:K62" si="17">I53+J53</f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8"/>
      <c r="B54" s="53">
        <v>45472</v>
      </c>
      <c r="C54" s="50" t="s">
        <v>41</v>
      </c>
      <c r="D54" s="29">
        <v>11</v>
      </c>
      <c r="E54" s="29"/>
      <c r="F54" s="47">
        <v>32.950000000000003</v>
      </c>
      <c r="G54" s="65"/>
      <c r="H54" s="27">
        <v>0.2</v>
      </c>
      <c r="I54" s="29">
        <f t="shared" si="15"/>
        <v>0</v>
      </c>
      <c r="J54" s="29">
        <f t="shared" si="16"/>
        <v>0</v>
      </c>
      <c r="K54" s="29">
        <f t="shared" si="17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8"/>
      <c r="B55" s="53">
        <v>45465</v>
      </c>
      <c r="C55" s="50" t="s">
        <v>42</v>
      </c>
      <c r="D55" s="29">
        <v>1</v>
      </c>
      <c r="E55" s="29"/>
      <c r="F55" s="47">
        <v>32.950000000000003</v>
      </c>
      <c r="G55" s="65"/>
      <c r="H55" s="27">
        <v>0.2</v>
      </c>
      <c r="I55" s="29">
        <f t="shared" si="15"/>
        <v>0</v>
      </c>
      <c r="J55" s="29">
        <f t="shared" si="16"/>
        <v>0</v>
      </c>
      <c r="K55" s="29">
        <f t="shared" si="17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s="10" customFormat="1">
      <c r="A56" s="28"/>
      <c r="B56" s="53">
        <v>45440</v>
      </c>
      <c r="C56" s="50" t="s">
        <v>43</v>
      </c>
      <c r="D56" s="29">
        <v>1</v>
      </c>
      <c r="E56" s="29"/>
      <c r="F56" s="47">
        <v>32.950000000000003</v>
      </c>
      <c r="G56" s="65"/>
      <c r="H56" s="27">
        <v>0.2</v>
      </c>
      <c r="I56" s="29">
        <f t="shared" si="15"/>
        <v>0</v>
      </c>
      <c r="J56" s="29">
        <f t="shared" si="16"/>
        <v>0</v>
      </c>
      <c r="K56" s="29">
        <f t="shared" si="17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8"/>
      <c r="B57" s="53">
        <v>45495</v>
      </c>
      <c r="C57" s="50" t="s">
        <v>44</v>
      </c>
      <c r="D57" s="29">
        <v>1</v>
      </c>
      <c r="E57" s="29"/>
      <c r="F57" s="47">
        <v>32.950000000000003</v>
      </c>
      <c r="G57" s="65"/>
      <c r="H57" s="27">
        <v>0.2</v>
      </c>
      <c r="I57" s="29">
        <f t="shared" si="15"/>
        <v>0</v>
      </c>
      <c r="J57" s="29">
        <f t="shared" si="16"/>
        <v>0</v>
      </c>
      <c r="K57" s="29">
        <f t="shared" si="17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8"/>
      <c r="B58" s="53">
        <v>45439</v>
      </c>
      <c r="C58" s="50" t="s">
        <v>45</v>
      </c>
      <c r="D58" s="29">
        <v>1</v>
      </c>
      <c r="E58" s="29"/>
      <c r="F58" s="47">
        <v>32.950000000000003</v>
      </c>
      <c r="G58" s="65"/>
      <c r="H58" s="27">
        <v>0.2</v>
      </c>
      <c r="I58" s="29">
        <f t="shared" si="15"/>
        <v>0</v>
      </c>
      <c r="J58" s="29">
        <f t="shared" si="16"/>
        <v>0</v>
      </c>
      <c r="K58" s="29">
        <f t="shared" si="17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8"/>
      <c r="B59" s="53">
        <v>45495</v>
      </c>
      <c r="C59" s="50" t="s">
        <v>46</v>
      </c>
      <c r="D59" s="29">
        <v>1</v>
      </c>
      <c r="E59" s="29"/>
      <c r="F59" s="47">
        <v>32.950000000000003</v>
      </c>
      <c r="G59" s="65"/>
      <c r="H59" s="27">
        <v>0.2</v>
      </c>
      <c r="I59" s="29">
        <f t="shared" si="15"/>
        <v>0</v>
      </c>
      <c r="J59" s="29">
        <f t="shared" si="16"/>
        <v>0</v>
      </c>
      <c r="K59" s="29">
        <f t="shared" si="17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8"/>
      <c r="B60" s="53">
        <v>45383</v>
      </c>
      <c r="C60" s="50" t="s">
        <v>47</v>
      </c>
      <c r="D60" s="29">
        <v>4</v>
      </c>
      <c r="E60" s="29"/>
      <c r="F60" s="47">
        <v>38.950000000000003</v>
      </c>
      <c r="G60" s="65"/>
      <c r="H60" s="27">
        <v>0.2</v>
      </c>
      <c r="I60" s="29">
        <f t="shared" si="15"/>
        <v>0</v>
      </c>
      <c r="J60" s="29">
        <f t="shared" si="16"/>
        <v>0</v>
      </c>
      <c r="K60" s="29">
        <f t="shared" si="17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s="10" customFormat="1">
      <c r="A61" s="28"/>
      <c r="B61" s="53">
        <v>45397</v>
      </c>
      <c r="C61" s="50" t="s">
        <v>48</v>
      </c>
      <c r="D61" s="29">
        <v>4</v>
      </c>
      <c r="E61" s="29"/>
      <c r="F61" s="47">
        <v>38.950000000000003</v>
      </c>
      <c r="G61" s="65"/>
      <c r="H61" s="27">
        <v>0.2</v>
      </c>
      <c r="I61" s="29">
        <f t="shared" si="15"/>
        <v>0</v>
      </c>
      <c r="J61" s="29">
        <f t="shared" si="16"/>
        <v>0</v>
      </c>
      <c r="K61" s="29">
        <f t="shared" si="17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8"/>
      <c r="B62" s="53">
        <v>45464</v>
      </c>
      <c r="C62" s="50" t="s">
        <v>49</v>
      </c>
      <c r="D62" s="29">
        <v>4</v>
      </c>
      <c r="E62" s="29"/>
      <c r="F62" s="47">
        <v>38.950000000000003</v>
      </c>
      <c r="G62" s="65"/>
      <c r="H62" s="27">
        <v>0.2</v>
      </c>
      <c r="I62" s="29">
        <f t="shared" si="15"/>
        <v>0</v>
      </c>
      <c r="J62" s="29">
        <f t="shared" si="16"/>
        <v>0</v>
      </c>
      <c r="K62" s="29">
        <f t="shared" si="17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s="10" customFormat="1">
      <c r="A63" s="28"/>
      <c r="B63" s="49"/>
      <c r="C63" s="50"/>
      <c r="D63" s="29"/>
      <c r="E63" s="29"/>
      <c r="F63" s="47"/>
      <c r="G63" s="65"/>
      <c r="H63" s="27"/>
      <c r="I63" s="29"/>
      <c r="J63" s="29"/>
      <c r="K63" s="2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s="7" customFormat="1">
      <c r="A64" s="26"/>
      <c r="B64" s="51"/>
      <c r="C64" s="52" t="s">
        <v>50</v>
      </c>
      <c r="D64" s="30"/>
      <c r="E64" s="30"/>
      <c r="F64" s="44"/>
      <c r="G64" s="65"/>
      <c r="H64" s="25"/>
      <c r="I64" s="30"/>
      <c r="J64" s="30"/>
      <c r="K64" s="30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28"/>
      <c r="B65" s="49"/>
      <c r="C65" s="50"/>
      <c r="D65" s="29"/>
      <c r="E65" s="29"/>
      <c r="F65" s="47"/>
      <c r="G65" s="65"/>
      <c r="H65" s="27"/>
      <c r="I65" s="29"/>
      <c r="J65" s="29"/>
      <c r="K65" s="2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8"/>
      <c r="B66" s="53">
        <v>45460</v>
      </c>
      <c r="C66" s="50" t="s">
        <v>51</v>
      </c>
      <c r="D66" s="29">
        <v>10</v>
      </c>
      <c r="E66" s="29"/>
      <c r="F66" s="47">
        <v>28.95</v>
      </c>
      <c r="G66" s="65"/>
      <c r="H66" s="27">
        <v>0.2</v>
      </c>
      <c r="I66" s="29">
        <f t="shared" ref="I66:I67" si="18">G66*F66</f>
        <v>0</v>
      </c>
      <c r="J66" s="29">
        <f t="shared" ref="J66:J67" si="19">I66*H66</f>
        <v>0</v>
      </c>
      <c r="K66" s="29">
        <f t="shared" ref="K66:K67" si="20">I66+J66</f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8"/>
      <c r="B67" s="53">
        <v>45439</v>
      </c>
      <c r="C67" s="50" t="s">
        <v>52</v>
      </c>
      <c r="D67" s="29">
        <v>10</v>
      </c>
      <c r="E67" s="29"/>
      <c r="F67" s="47">
        <v>24.95</v>
      </c>
      <c r="G67" s="65"/>
      <c r="H67" s="27">
        <v>0.2</v>
      </c>
      <c r="I67" s="29">
        <f t="shared" si="18"/>
        <v>0</v>
      </c>
      <c r="J67" s="29">
        <f t="shared" si="19"/>
        <v>0</v>
      </c>
      <c r="K67" s="29">
        <f t="shared" si="20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8"/>
      <c r="B68" s="49"/>
      <c r="C68" s="50"/>
      <c r="D68" s="29"/>
      <c r="E68" s="29"/>
      <c r="F68" s="47"/>
      <c r="G68" s="65"/>
      <c r="H68" s="27"/>
      <c r="I68" s="29"/>
      <c r="J68" s="29"/>
      <c r="K68" s="29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6" customFormat="1">
      <c r="A69" s="26"/>
      <c r="B69" s="51"/>
      <c r="C69" s="52" t="s">
        <v>53</v>
      </c>
      <c r="D69" s="30"/>
      <c r="E69" s="30"/>
      <c r="F69" s="44"/>
      <c r="G69" s="65"/>
      <c r="H69" s="25"/>
      <c r="I69" s="30"/>
      <c r="J69" s="30"/>
      <c r="K69" s="3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28"/>
      <c r="B70" s="49"/>
      <c r="C70" s="50"/>
      <c r="D70" s="29"/>
      <c r="E70" s="29"/>
      <c r="F70" s="47"/>
      <c r="G70" s="65"/>
      <c r="H70" s="27"/>
      <c r="I70" s="29"/>
      <c r="J70" s="29"/>
      <c r="K70" s="29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s="7" customFormat="1">
      <c r="A71" s="26"/>
      <c r="B71" s="51"/>
      <c r="C71" s="52" t="s">
        <v>54</v>
      </c>
      <c r="D71" s="30"/>
      <c r="E71" s="30"/>
      <c r="F71" s="44"/>
      <c r="G71" s="65"/>
      <c r="H71" s="25"/>
      <c r="I71" s="30"/>
      <c r="J71" s="30"/>
      <c r="K71" s="30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28"/>
      <c r="B72" s="49"/>
      <c r="C72" s="50"/>
      <c r="D72" s="29"/>
      <c r="E72" s="29"/>
      <c r="F72" s="47"/>
      <c r="G72" s="65"/>
      <c r="H72" s="27"/>
      <c r="I72" s="29"/>
      <c r="J72" s="29"/>
      <c r="K72" s="29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8"/>
      <c r="B73" s="53">
        <v>45800</v>
      </c>
      <c r="C73" s="50" t="s">
        <v>55</v>
      </c>
      <c r="D73" s="29">
        <v>6</v>
      </c>
      <c r="E73" s="29"/>
      <c r="F73" s="47">
        <v>16.989999999999998</v>
      </c>
      <c r="G73" s="65"/>
      <c r="H73" s="27">
        <v>0</v>
      </c>
      <c r="I73" s="29">
        <f t="shared" ref="I73:I75" si="21">G73*F73</f>
        <v>0</v>
      </c>
      <c r="J73" s="29">
        <f t="shared" ref="J73:J75" si="22">I73*H73</f>
        <v>0</v>
      </c>
      <c r="K73" s="29">
        <f t="shared" ref="K73:K75" si="23">I73+J73</f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s="10" customFormat="1">
      <c r="A74" s="28"/>
      <c r="B74" s="53">
        <v>45600</v>
      </c>
      <c r="C74" s="50" t="s">
        <v>56</v>
      </c>
      <c r="D74" s="29">
        <v>8</v>
      </c>
      <c r="E74" s="29"/>
      <c r="F74" s="47">
        <v>13.99</v>
      </c>
      <c r="G74" s="65"/>
      <c r="H74" s="27">
        <v>0</v>
      </c>
      <c r="I74" s="29">
        <f t="shared" si="21"/>
        <v>0</v>
      </c>
      <c r="J74" s="29">
        <f t="shared" si="22"/>
        <v>0</v>
      </c>
      <c r="K74" s="29">
        <f t="shared" si="23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8"/>
      <c r="B75" s="53">
        <v>45507</v>
      </c>
      <c r="C75" s="50" t="s">
        <v>57</v>
      </c>
      <c r="D75" s="29">
        <v>8</v>
      </c>
      <c r="E75" s="29"/>
      <c r="F75" s="47">
        <v>9.99</v>
      </c>
      <c r="G75" s="65"/>
      <c r="H75" s="27">
        <v>0</v>
      </c>
      <c r="I75" s="29">
        <f t="shared" si="21"/>
        <v>0</v>
      </c>
      <c r="J75" s="29">
        <f t="shared" si="22"/>
        <v>0</v>
      </c>
      <c r="K75" s="29">
        <f t="shared" si="23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28"/>
      <c r="B76" s="49"/>
      <c r="C76" s="50"/>
      <c r="D76" s="29"/>
      <c r="E76" s="29"/>
      <c r="F76" s="47"/>
      <c r="G76" s="65"/>
      <c r="H76" s="27"/>
      <c r="I76" s="29"/>
      <c r="J76" s="29"/>
      <c r="K76" s="29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s="7" customFormat="1">
      <c r="A77" s="26"/>
      <c r="B77" s="51"/>
      <c r="C77" s="52" t="s">
        <v>58</v>
      </c>
      <c r="D77" s="30"/>
      <c r="E77" s="30"/>
      <c r="F77" s="44"/>
      <c r="G77" s="65"/>
      <c r="H77" s="25"/>
      <c r="I77" s="30"/>
      <c r="J77" s="30"/>
      <c r="K77" s="3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>
      <c r="A78" s="28"/>
      <c r="B78" s="49"/>
      <c r="C78" s="50"/>
      <c r="D78" s="29"/>
      <c r="E78" s="29"/>
      <c r="F78" s="47"/>
      <c r="G78" s="65"/>
      <c r="H78" s="27"/>
      <c r="I78" s="29"/>
      <c r="J78" s="29"/>
      <c r="K78" s="29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28"/>
      <c r="B79" s="53">
        <v>45522</v>
      </c>
      <c r="C79" s="50" t="s">
        <v>59</v>
      </c>
      <c r="D79" s="29">
        <v>24</v>
      </c>
      <c r="E79" s="29"/>
      <c r="F79" s="47">
        <v>26.95</v>
      </c>
      <c r="G79" s="65"/>
      <c r="H79" s="27">
        <v>0</v>
      </c>
      <c r="I79" s="29">
        <f t="shared" ref="I79:I80" si="24">G79*F79</f>
        <v>0</v>
      </c>
      <c r="J79" s="29">
        <f t="shared" ref="J79:J80" si="25">I79*H79</f>
        <v>0</v>
      </c>
      <c r="K79" s="29">
        <f t="shared" ref="K79:K80" si="26">I79+J79</f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28"/>
      <c r="B80" s="53">
        <v>45539</v>
      </c>
      <c r="C80" s="50" t="s">
        <v>60</v>
      </c>
      <c r="D80" s="29">
        <v>16</v>
      </c>
      <c r="E80" s="29"/>
      <c r="F80" s="47">
        <v>38.99</v>
      </c>
      <c r="G80" s="65"/>
      <c r="H80" s="27">
        <v>0</v>
      </c>
      <c r="I80" s="29">
        <f t="shared" si="24"/>
        <v>0</v>
      </c>
      <c r="J80" s="29">
        <f t="shared" si="25"/>
        <v>0</v>
      </c>
      <c r="K80" s="29">
        <f t="shared" si="26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10" customFormat="1">
      <c r="A81" s="28"/>
      <c r="B81" s="49"/>
      <c r="C81" s="50"/>
      <c r="D81" s="29"/>
      <c r="E81" s="29"/>
      <c r="F81" s="47"/>
      <c r="G81" s="65"/>
      <c r="H81" s="27"/>
      <c r="I81" s="29"/>
      <c r="J81" s="29"/>
      <c r="K81" s="29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7" customFormat="1">
      <c r="A82" s="26"/>
      <c r="B82" s="51"/>
      <c r="C82" s="52" t="s">
        <v>61</v>
      </c>
      <c r="D82" s="30"/>
      <c r="E82" s="30"/>
      <c r="F82" s="44"/>
      <c r="G82" s="65"/>
      <c r="H82" s="25"/>
      <c r="I82" s="30"/>
      <c r="J82" s="30"/>
      <c r="K82" s="30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>
      <c r="A83" s="28"/>
      <c r="B83" s="49"/>
      <c r="C83" s="50"/>
      <c r="D83" s="29"/>
      <c r="E83" s="29"/>
      <c r="F83" s="47"/>
      <c r="G83" s="65"/>
      <c r="H83" s="27"/>
      <c r="I83" s="29"/>
      <c r="J83" s="29"/>
      <c r="K83" s="29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8"/>
      <c r="B84" s="53">
        <v>46293</v>
      </c>
      <c r="C84" s="50" t="s">
        <v>62</v>
      </c>
      <c r="D84" s="29">
        <v>5</v>
      </c>
      <c r="E84" s="29"/>
      <c r="F84" s="47">
        <f>13.95*12</f>
        <v>167.39999999999998</v>
      </c>
      <c r="G84" s="65"/>
      <c r="H84" s="27">
        <v>0</v>
      </c>
      <c r="I84" s="29">
        <f t="shared" ref="I84:I87" si="27">G84*F84</f>
        <v>0</v>
      </c>
      <c r="J84" s="29">
        <f t="shared" ref="J84:J87" si="28">I84*H84</f>
        <v>0</v>
      </c>
      <c r="K84" s="29">
        <f t="shared" ref="K84:K87" si="29">I84+J84</f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8"/>
      <c r="B85" s="53">
        <v>46293</v>
      </c>
      <c r="C85" s="50" t="s">
        <v>63</v>
      </c>
      <c r="D85" s="29">
        <v>4</v>
      </c>
      <c r="E85" s="29"/>
      <c r="F85" s="47">
        <f>13.95*12</f>
        <v>167.39999999999998</v>
      </c>
      <c r="G85" s="65"/>
      <c r="H85" s="27">
        <v>0</v>
      </c>
      <c r="I85" s="29">
        <f t="shared" si="27"/>
        <v>0</v>
      </c>
      <c r="J85" s="29">
        <f t="shared" si="28"/>
        <v>0</v>
      </c>
      <c r="K85" s="29">
        <f t="shared" si="29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8"/>
      <c r="B86" s="53">
        <v>45930</v>
      </c>
      <c r="C86" s="50" t="s">
        <v>64</v>
      </c>
      <c r="D86" s="29">
        <v>6</v>
      </c>
      <c r="E86" s="29"/>
      <c r="F86" s="47">
        <f>51.99</f>
        <v>51.99</v>
      </c>
      <c r="G86" s="65"/>
      <c r="H86" s="27">
        <v>0</v>
      </c>
      <c r="I86" s="29">
        <f t="shared" si="27"/>
        <v>0</v>
      </c>
      <c r="J86" s="29">
        <f t="shared" si="28"/>
        <v>0</v>
      </c>
      <c r="K86" s="29">
        <f t="shared" si="29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10" customFormat="1">
      <c r="A87" s="28"/>
      <c r="B87" s="53">
        <v>45930</v>
      </c>
      <c r="C87" s="50" t="s">
        <v>65</v>
      </c>
      <c r="D87" s="29">
        <v>8</v>
      </c>
      <c r="E87" s="29"/>
      <c r="F87" s="47">
        <f>F85</f>
        <v>167.39999999999998</v>
      </c>
      <c r="G87" s="65"/>
      <c r="H87" s="27">
        <v>0</v>
      </c>
      <c r="I87" s="29">
        <f t="shared" si="27"/>
        <v>0</v>
      </c>
      <c r="J87" s="29">
        <f t="shared" si="28"/>
        <v>0</v>
      </c>
      <c r="K87" s="29">
        <f t="shared" si="29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28"/>
      <c r="B88" s="49"/>
      <c r="C88" s="50"/>
      <c r="D88" s="29"/>
      <c r="E88" s="29"/>
      <c r="F88" s="47"/>
      <c r="G88" s="65"/>
      <c r="H88" s="27"/>
      <c r="I88" s="29"/>
      <c r="J88" s="29"/>
      <c r="K88" s="2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7" customFormat="1">
      <c r="A89" s="26"/>
      <c r="B89" s="51"/>
      <c r="C89" s="52" t="s">
        <v>66</v>
      </c>
      <c r="D89" s="30"/>
      <c r="E89" s="30"/>
      <c r="F89" s="44"/>
      <c r="G89" s="65"/>
      <c r="H89" s="25"/>
      <c r="I89" s="30"/>
      <c r="J89" s="30"/>
      <c r="K89" s="30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>
      <c r="A90" s="28"/>
      <c r="B90" s="49"/>
      <c r="C90" s="50"/>
      <c r="D90" s="29"/>
      <c r="E90" s="29"/>
      <c r="F90" s="47"/>
      <c r="G90" s="65"/>
      <c r="H90" s="27"/>
      <c r="I90" s="29"/>
      <c r="J90" s="29"/>
      <c r="K90" s="2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28"/>
      <c r="B91" s="53">
        <v>45505</v>
      </c>
      <c r="C91" s="50" t="s">
        <v>67</v>
      </c>
      <c r="D91" s="29">
        <v>10</v>
      </c>
      <c r="E91" s="29"/>
      <c r="F91" s="47">
        <v>11.99</v>
      </c>
      <c r="G91" s="65"/>
      <c r="H91" s="27">
        <v>0</v>
      </c>
      <c r="I91" s="29">
        <f t="shared" ref="I91:I93" si="30">G91*F91</f>
        <v>0</v>
      </c>
      <c r="J91" s="29">
        <f t="shared" ref="J91:J93" si="31">I91*H91</f>
        <v>0</v>
      </c>
      <c r="K91" s="29">
        <f t="shared" ref="K91:K93" si="32">I91+J91</f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28"/>
      <c r="B92" s="53">
        <v>45557</v>
      </c>
      <c r="C92" s="50" t="s">
        <v>68</v>
      </c>
      <c r="D92" s="29">
        <v>2</v>
      </c>
      <c r="E92" s="29"/>
      <c r="F92" s="47">
        <v>11.99</v>
      </c>
      <c r="G92" s="65"/>
      <c r="H92" s="27">
        <v>0</v>
      </c>
      <c r="I92" s="29">
        <f t="shared" si="30"/>
        <v>0</v>
      </c>
      <c r="J92" s="29">
        <f t="shared" si="31"/>
        <v>0</v>
      </c>
      <c r="K92" s="29">
        <f t="shared" si="32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10" customFormat="1">
      <c r="A93" s="28"/>
      <c r="B93" s="53">
        <v>45542</v>
      </c>
      <c r="C93" s="50" t="s">
        <v>69</v>
      </c>
      <c r="D93" s="29">
        <v>4</v>
      </c>
      <c r="E93" s="29"/>
      <c r="F93" s="47">
        <v>14.99</v>
      </c>
      <c r="G93" s="65"/>
      <c r="H93" s="27">
        <v>0</v>
      </c>
      <c r="I93" s="29">
        <f t="shared" si="30"/>
        <v>0</v>
      </c>
      <c r="J93" s="29">
        <f t="shared" si="31"/>
        <v>0</v>
      </c>
      <c r="K93" s="29">
        <f t="shared" si="32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8"/>
      <c r="B94" s="49"/>
      <c r="C94" s="50"/>
      <c r="D94" s="29"/>
      <c r="E94" s="29"/>
      <c r="F94" s="47"/>
      <c r="G94" s="65"/>
      <c r="H94" s="27"/>
      <c r="I94" s="29"/>
      <c r="J94" s="29"/>
      <c r="K94" s="29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s="7" customFormat="1">
      <c r="A95" s="26"/>
      <c r="B95" s="51"/>
      <c r="C95" s="52" t="s">
        <v>70</v>
      </c>
      <c r="D95" s="30"/>
      <c r="E95" s="30"/>
      <c r="F95" s="44"/>
      <c r="G95" s="65"/>
      <c r="H95" s="25"/>
      <c r="I95" s="30"/>
      <c r="J95" s="30"/>
      <c r="K95" s="30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>
      <c r="A96" s="28"/>
      <c r="B96" s="49"/>
      <c r="C96" s="50"/>
      <c r="D96" s="29"/>
      <c r="E96" s="29"/>
      <c r="F96" s="47"/>
      <c r="G96" s="65"/>
      <c r="H96" s="27"/>
      <c r="I96" s="29"/>
      <c r="J96" s="29"/>
      <c r="K96" s="2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8"/>
      <c r="B97" s="53">
        <v>45484</v>
      </c>
      <c r="C97" s="50" t="s">
        <v>71</v>
      </c>
      <c r="D97" s="29">
        <v>108</v>
      </c>
      <c r="E97" s="29"/>
      <c r="F97" s="47">
        <v>39.950000000000003</v>
      </c>
      <c r="G97" s="65"/>
      <c r="H97" s="27">
        <v>0</v>
      </c>
      <c r="I97" s="29">
        <f t="shared" ref="I97:I99" si="33">G97*F97</f>
        <v>0</v>
      </c>
      <c r="J97" s="29">
        <f t="shared" ref="J97:J99" si="34">I97*H97</f>
        <v>0</v>
      </c>
      <c r="K97" s="29">
        <f t="shared" ref="K97:K99" si="35">I97+J97</f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>
      <c r="A98" s="28"/>
      <c r="B98" s="53">
        <v>45498</v>
      </c>
      <c r="C98" s="50" t="s">
        <v>72</v>
      </c>
      <c r="D98" s="29">
        <v>46</v>
      </c>
      <c r="E98" s="29"/>
      <c r="F98" s="47">
        <v>39.950000000000003</v>
      </c>
      <c r="G98" s="65"/>
      <c r="H98" s="27">
        <v>0</v>
      </c>
      <c r="I98" s="29">
        <f t="shared" si="33"/>
        <v>0</v>
      </c>
      <c r="J98" s="29">
        <f t="shared" si="34"/>
        <v>0</v>
      </c>
      <c r="K98" s="29">
        <f t="shared" si="35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>
      <c r="A99" s="28"/>
      <c r="B99" s="53">
        <v>45470</v>
      </c>
      <c r="C99" s="50" t="s">
        <v>73</v>
      </c>
      <c r="D99" s="29">
        <v>47</v>
      </c>
      <c r="E99" s="29"/>
      <c r="F99" s="47">
        <v>39.950000000000003</v>
      </c>
      <c r="G99" s="65"/>
      <c r="H99" s="27">
        <v>0</v>
      </c>
      <c r="I99" s="29">
        <f t="shared" si="33"/>
        <v>0</v>
      </c>
      <c r="J99" s="29">
        <f t="shared" si="34"/>
        <v>0</v>
      </c>
      <c r="K99" s="29">
        <f t="shared" si="35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>
      <c r="A100" s="28"/>
      <c r="B100" s="49"/>
      <c r="C100" s="50"/>
      <c r="D100" s="29"/>
      <c r="E100" s="29"/>
      <c r="F100" s="47"/>
      <c r="G100" s="65"/>
      <c r="H100" s="27"/>
      <c r="I100" s="29"/>
      <c r="J100" s="29"/>
      <c r="K100" s="2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s="7" customFormat="1">
      <c r="A101" s="26"/>
      <c r="B101" s="51"/>
      <c r="C101" s="52" t="s">
        <v>74</v>
      </c>
      <c r="D101" s="30"/>
      <c r="E101" s="30"/>
      <c r="F101" s="44"/>
      <c r="G101" s="65"/>
      <c r="H101" s="25"/>
      <c r="I101" s="30"/>
      <c r="J101" s="30"/>
      <c r="K101" s="30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>
      <c r="A102" s="28"/>
      <c r="B102" s="49"/>
      <c r="C102" s="50"/>
      <c r="D102" s="29"/>
      <c r="E102" s="29"/>
      <c r="F102" s="47"/>
      <c r="G102" s="65"/>
      <c r="H102" s="27"/>
      <c r="I102" s="29"/>
      <c r="J102" s="29"/>
      <c r="K102" s="2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s="10" customFormat="1">
      <c r="A103" s="28"/>
      <c r="B103" s="53">
        <v>45447</v>
      </c>
      <c r="C103" s="50" t="s">
        <v>75</v>
      </c>
      <c r="D103" s="29">
        <v>3</v>
      </c>
      <c r="E103" s="29"/>
      <c r="F103" s="47">
        <v>22.95</v>
      </c>
      <c r="G103" s="65"/>
      <c r="H103" s="27">
        <v>0</v>
      </c>
      <c r="I103" s="29">
        <f t="shared" ref="I103:I108" si="36">G103*F103</f>
        <v>0</v>
      </c>
      <c r="J103" s="29">
        <f t="shared" ref="J103:J108" si="37">I103*H103</f>
        <v>0</v>
      </c>
      <c r="K103" s="29">
        <f t="shared" ref="K103:K108" si="38">I103+J103</f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>
      <c r="A104" s="28"/>
      <c r="B104" s="53">
        <v>45541</v>
      </c>
      <c r="C104" s="50" t="s">
        <v>76</v>
      </c>
      <c r="D104" s="29">
        <v>8</v>
      </c>
      <c r="E104" s="29"/>
      <c r="F104" s="47">
        <v>44.99</v>
      </c>
      <c r="G104" s="65"/>
      <c r="H104" s="27">
        <v>0</v>
      </c>
      <c r="I104" s="29">
        <f t="shared" si="36"/>
        <v>0</v>
      </c>
      <c r="J104" s="29">
        <f t="shared" si="37"/>
        <v>0</v>
      </c>
      <c r="K104" s="29">
        <f t="shared" si="38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>
      <c r="A105" s="28"/>
      <c r="B105" s="53">
        <v>45476</v>
      </c>
      <c r="C105" s="50" t="s">
        <v>77</v>
      </c>
      <c r="D105" s="29">
        <v>1</v>
      </c>
      <c r="E105" s="29"/>
      <c r="F105" s="47">
        <v>35.950000000000003</v>
      </c>
      <c r="G105" s="65"/>
      <c r="H105" s="27">
        <v>0</v>
      </c>
      <c r="I105" s="29">
        <f t="shared" si="36"/>
        <v>0</v>
      </c>
      <c r="J105" s="29">
        <f t="shared" si="37"/>
        <v>0</v>
      </c>
      <c r="K105" s="29">
        <f t="shared" si="38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>
      <c r="A106" s="28"/>
      <c r="B106" s="53">
        <v>45475</v>
      </c>
      <c r="C106" s="50" t="s">
        <v>78</v>
      </c>
      <c r="D106" s="29">
        <v>1</v>
      </c>
      <c r="E106" s="29"/>
      <c r="F106" s="47">
        <v>35.950000000000003</v>
      </c>
      <c r="G106" s="65"/>
      <c r="H106" s="27">
        <v>0</v>
      </c>
      <c r="I106" s="29">
        <f t="shared" si="36"/>
        <v>0</v>
      </c>
      <c r="J106" s="29">
        <f t="shared" si="37"/>
        <v>0</v>
      </c>
      <c r="K106" s="29">
        <f t="shared" si="38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>
      <c r="A107" s="28"/>
      <c r="B107" s="53">
        <v>45442</v>
      </c>
      <c r="C107" s="50" t="s">
        <v>79</v>
      </c>
      <c r="D107" s="29">
        <v>1</v>
      </c>
      <c r="E107" s="29"/>
      <c r="F107" s="47">
        <v>35.950000000000003</v>
      </c>
      <c r="G107" s="65"/>
      <c r="H107" s="27">
        <v>0</v>
      </c>
      <c r="I107" s="29">
        <f t="shared" si="36"/>
        <v>0</v>
      </c>
      <c r="J107" s="29">
        <f t="shared" si="37"/>
        <v>0</v>
      </c>
      <c r="K107" s="29">
        <f t="shared" si="38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>
      <c r="A108" s="28"/>
      <c r="B108" s="53">
        <v>45471</v>
      </c>
      <c r="C108" s="50" t="s">
        <v>80</v>
      </c>
      <c r="D108" s="29">
        <v>1</v>
      </c>
      <c r="E108" s="29"/>
      <c r="F108" s="47">
        <v>35.950000000000003</v>
      </c>
      <c r="G108" s="65"/>
      <c r="H108" s="27">
        <v>0</v>
      </c>
      <c r="I108" s="29">
        <f t="shared" si="36"/>
        <v>0</v>
      </c>
      <c r="J108" s="29">
        <f t="shared" si="37"/>
        <v>0</v>
      </c>
      <c r="K108" s="29">
        <f t="shared" si="38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>
      <c r="A109" s="28"/>
      <c r="B109" s="49"/>
      <c r="C109" s="50"/>
      <c r="D109" s="29"/>
      <c r="E109" s="29"/>
      <c r="F109" s="47"/>
      <c r="G109" s="65"/>
      <c r="H109" s="27"/>
      <c r="I109" s="29"/>
      <c r="J109" s="29"/>
      <c r="K109" s="2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>
      <c r="A110" s="28"/>
      <c r="B110" s="49"/>
      <c r="C110" s="50"/>
      <c r="D110" s="29"/>
      <c r="E110" s="29"/>
      <c r="F110" s="47"/>
      <c r="G110" s="65"/>
      <c r="H110" s="27"/>
      <c r="I110" s="29"/>
      <c r="J110" s="29"/>
      <c r="K110" s="2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s="6" customFormat="1">
      <c r="A111" s="26"/>
      <c r="B111" s="51"/>
      <c r="C111" s="52" t="s">
        <v>81</v>
      </c>
      <c r="D111" s="30"/>
      <c r="E111" s="30"/>
      <c r="F111" s="44"/>
      <c r="G111" s="65"/>
      <c r="H111" s="25"/>
      <c r="I111" s="30"/>
      <c r="J111" s="30"/>
      <c r="K111" s="3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>
      <c r="A112" s="28"/>
      <c r="B112" s="49"/>
      <c r="C112" s="50"/>
      <c r="D112" s="29"/>
      <c r="E112" s="29"/>
      <c r="F112" s="47"/>
      <c r="G112" s="65"/>
      <c r="H112" s="27"/>
      <c r="I112" s="29"/>
      <c r="J112" s="29"/>
      <c r="K112" s="2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>
      <c r="A113" s="28"/>
      <c r="B113" s="53">
        <v>45434</v>
      </c>
      <c r="C113" s="50" t="s">
        <v>82</v>
      </c>
      <c r="D113" s="29">
        <v>1</v>
      </c>
      <c r="E113" s="29"/>
      <c r="F113" s="47">
        <f>33.95*4</f>
        <v>135.80000000000001</v>
      </c>
      <c r="G113" s="65"/>
      <c r="H113" s="27">
        <v>0</v>
      </c>
      <c r="I113" s="29">
        <f t="shared" ref="I113:I117" si="39">G113*F113</f>
        <v>0</v>
      </c>
      <c r="J113" s="29">
        <f t="shared" ref="J113:J117" si="40">I113*H113</f>
        <v>0</v>
      </c>
      <c r="K113" s="29">
        <f t="shared" ref="K113:K117" si="41">I113+J113</f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>
      <c r="A114" s="28"/>
      <c r="B114" s="53">
        <v>45556</v>
      </c>
      <c r="C114" s="50" t="s">
        <v>83</v>
      </c>
      <c r="D114" s="29">
        <v>2</v>
      </c>
      <c r="E114" s="29"/>
      <c r="F114" s="47">
        <v>49.95</v>
      </c>
      <c r="G114" s="65"/>
      <c r="H114" s="27">
        <v>0</v>
      </c>
      <c r="I114" s="29">
        <f t="shared" si="39"/>
        <v>0</v>
      </c>
      <c r="J114" s="29">
        <f t="shared" si="40"/>
        <v>0</v>
      </c>
      <c r="K114" s="29">
        <f t="shared" si="41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>
      <c r="A115" s="28"/>
      <c r="B115" s="54" t="s">
        <v>84</v>
      </c>
      <c r="C115" s="50" t="s">
        <v>85</v>
      </c>
      <c r="D115" s="29">
        <v>1</v>
      </c>
      <c r="E115" s="29"/>
      <c r="F115" s="47">
        <v>57.95</v>
      </c>
      <c r="G115" s="65"/>
      <c r="H115" s="27">
        <v>0</v>
      </c>
      <c r="I115" s="29">
        <f t="shared" si="39"/>
        <v>0</v>
      </c>
      <c r="J115" s="29">
        <f t="shared" si="40"/>
        <v>0</v>
      </c>
      <c r="K115" s="29">
        <f t="shared" si="41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>
      <c r="A116" s="28"/>
      <c r="B116" s="53">
        <v>45564</v>
      </c>
      <c r="C116" s="50" t="s">
        <v>86</v>
      </c>
      <c r="D116" s="29">
        <v>2</v>
      </c>
      <c r="E116" s="29"/>
      <c r="F116" s="47">
        <v>49.95</v>
      </c>
      <c r="G116" s="65"/>
      <c r="H116" s="27">
        <v>0</v>
      </c>
      <c r="I116" s="29">
        <f t="shared" si="39"/>
        <v>0</v>
      </c>
      <c r="J116" s="29">
        <f t="shared" si="40"/>
        <v>0</v>
      </c>
      <c r="K116" s="29">
        <f t="shared" si="41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>
      <c r="A117" s="28"/>
      <c r="B117" s="53">
        <v>45570</v>
      </c>
      <c r="C117" s="50" t="s">
        <v>87</v>
      </c>
      <c r="D117" s="29">
        <v>1</v>
      </c>
      <c r="E117" s="29"/>
      <c r="F117" s="47">
        <v>57.95</v>
      </c>
      <c r="G117" s="65"/>
      <c r="H117" s="27">
        <v>0</v>
      </c>
      <c r="I117" s="29">
        <f t="shared" si="39"/>
        <v>0</v>
      </c>
      <c r="J117" s="29">
        <f t="shared" si="40"/>
        <v>0</v>
      </c>
      <c r="K117" s="29">
        <f t="shared" si="41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>
      <c r="A118" s="28"/>
      <c r="B118" s="49"/>
      <c r="C118" s="50"/>
      <c r="D118" s="29"/>
      <c r="E118" s="29"/>
      <c r="F118" s="47"/>
      <c r="G118" s="65"/>
      <c r="H118" s="27"/>
      <c r="I118" s="29"/>
      <c r="J118" s="29"/>
      <c r="K118" s="2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s="7" customFormat="1">
      <c r="A119" s="26"/>
      <c r="B119" s="51"/>
      <c r="C119" s="52" t="s">
        <v>88</v>
      </c>
      <c r="D119" s="30"/>
      <c r="E119" s="30"/>
      <c r="F119" s="44"/>
      <c r="G119" s="65"/>
      <c r="H119" s="25"/>
      <c r="I119" s="30"/>
      <c r="J119" s="30"/>
      <c r="K119" s="30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>
      <c r="A120" s="28"/>
      <c r="B120" s="49"/>
      <c r="C120" s="50"/>
      <c r="D120" s="29"/>
      <c r="E120" s="29"/>
      <c r="F120" s="47"/>
      <c r="G120" s="65"/>
      <c r="H120" s="27"/>
      <c r="I120" s="29"/>
      <c r="J120" s="29"/>
      <c r="K120" s="2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>
      <c r="A121" s="28"/>
      <c r="B121" s="53">
        <v>45501</v>
      </c>
      <c r="C121" s="50" t="s">
        <v>89</v>
      </c>
      <c r="D121" s="29">
        <v>1</v>
      </c>
      <c r="E121" s="29"/>
      <c r="F121" s="47">
        <v>59.95</v>
      </c>
      <c r="G121" s="65"/>
      <c r="H121" s="27">
        <v>0.2</v>
      </c>
      <c r="I121" s="29">
        <f t="shared" ref="I121:I132" si="42">G121*F121</f>
        <v>0</v>
      </c>
      <c r="J121" s="29">
        <f t="shared" ref="J121:J132" si="43">I121*H121</f>
        <v>0</v>
      </c>
      <c r="K121" s="29">
        <f t="shared" ref="K121:K132" si="44">I121+J121</f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>
      <c r="A122" s="28"/>
      <c r="B122" s="53">
        <v>45654</v>
      </c>
      <c r="C122" s="50" t="s">
        <v>90</v>
      </c>
      <c r="D122" s="29">
        <v>36</v>
      </c>
      <c r="E122" s="29"/>
      <c r="F122" s="47">
        <v>9.99</v>
      </c>
      <c r="G122" s="65"/>
      <c r="H122" s="27">
        <v>0.2</v>
      </c>
      <c r="I122" s="29">
        <f t="shared" si="42"/>
        <v>0</v>
      </c>
      <c r="J122" s="29">
        <f t="shared" si="43"/>
        <v>0</v>
      </c>
      <c r="K122" s="29">
        <f t="shared" si="44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>
      <c r="A123" s="28"/>
      <c r="B123" s="53">
        <v>45591</v>
      </c>
      <c r="C123" s="50" t="s">
        <v>91</v>
      </c>
      <c r="D123" s="29">
        <v>34</v>
      </c>
      <c r="E123" s="29"/>
      <c r="F123" s="47">
        <v>9.99</v>
      </c>
      <c r="G123" s="65"/>
      <c r="H123" s="27">
        <v>0.2</v>
      </c>
      <c r="I123" s="29">
        <f t="shared" si="42"/>
        <v>0</v>
      </c>
      <c r="J123" s="29">
        <f t="shared" si="43"/>
        <v>0</v>
      </c>
      <c r="K123" s="29">
        <f t="shared" si="44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>
      <c r="A124" s="28"/>
      <c r="B124" s="53">
        <v>45655</v>
      </c>
      <c r="C124" s="50" t="s">
        <v>92</v>
      </c>
      <c r="D124" s="29">
        <v>168</v>
      </c>
      <c r="E124" s="29"/>
      <c r="F124" s="47">
        <v>8.99</v>
      </c>
      <c r="G124" s="65"/>
      <c r="H124" s="27">
        <v>0.2</v>
      </c>
      <c r="I124" s="29">
        <f t="shared" si="42"/>
        <v>0</v>
      </c>
      <c r="J124" s="29">
        <f t="shared" si="43"/>
        <v>0</v>
      </c>
      <c r="K124" s="29">
        <f t="shared" si="44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>
      <c r="A125" s="28"/>
      <c r="B125" s="53">
        <v>45648</v>
      </c>
      <c r="C125" s="50" t="s">
        <v>93</v>
      </c>
      <c r="D125" s="29">
        <v>46</v>
      </c>
      <c r="E125" s="29"/>
      <c r="F125" s="47">
        <v>8.99</v>
      </c>
      <c r="G125" s="65"/>
      <c r="H125" s="27">
        <v>0.2</v>
      </c>
      <c r="I125" s="29">
        <f t="shared" si="42"/>
        <v>0</v>
      </c>
      <c r="J125" s="29">
        <f t="shared" si="43"/>
        <v>0</v>
      </c>
      <c r="K125" s="29">
        <f t="shared" si="44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s="10" customFormat="1">
      <c r="A126" s="28"/>
      <c r="B126" s="53">
        <v>45625</v>
      </c>
      <c r="C126" s="50" t="s">
        <v>94</v>
      </c>
      <c r="D126" s="29">
        <v>72</v>
      </c>
      <c r="E126" s="29"/>
      <c r="F126" s="47">
        <v>8.99</v>
      </c>
      <c r="G126" s="65"/>
      <c r="H126" s="27">
        <v>0.2</v>
      </c>
      <c r="I126" s="29">
        <f t="shared" si="42"/>
        <v>0</v>
      </c>
      <c r="J126" s="29">
        <f t="shared" si="43"/>
        <v>0</v>
      </c>
      <c r="K126" s="29">
        <f t="shared" si="44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>
      <c r="A127" s="28"/>
      <c r="B127" s="53">
        <v>45635</v>
      </c>
      <c r="C127" s="50" t="s">
        <v>95</v>
      </c>
      <c r="D127" s="29">
        <v>10</v>
      </c>
      <c r="E127" s="29"/>
      <c r="F127" s="47">
        <v>64.989999999999995</v>
      </c>
      <c r="G127" s="65"/>
      <c r="H127" s="27">
        <v>0.2</v>
      </c>
      <c r="I127" s="29">
        <f t="shared" si="42"/>
        <v>0</v>
      </c>
      <c r="J127" s="29">
        <f t="shared" si="43"/>
        <v>0</v>
      </c>
      <c r="K127" s="29">
        <f t="shared" si="44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>
      <c r="A128" s="28"/>
      <c r="B128" s="53">
        <v>45444</v>
      </c>
      <c r="C128" s="50" t="s">
        <v>96</v>
      </c>
      <c r="D128" s="29">
        <v>1</v>
      </c>
      <c r="E128" s="29"/>
      <c r="F128" s="47">
        <v>39.99</v>
      </c>
      <c r="G128" s="65"/>
      <c r="H128" s="27">
        <v>0.2</v>
      </c>
      <c r="I128" s="29">
        <f t="shared" si="42"/>
        <v>0</v>
      </c>
      <c r="J128" s="29">
        <f t="shared" si="43"/>
        <v>0</v>
      </c>
      <c r="K128" s="29">
        <f t="shared" si="44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>
      <c r="A129" s="28"/>
      <c r="B129" s="53">
        <v>45627</v>
      </c>
      <c r="C129" s="50" t="s">
        <v>97</v>
      </c>
      <c r="D129" s="29">
        <v>2</v>
      </c>
      <c r="E129" s="29"/>
      <c r="F129" s="47">
        <v>64.989999999999995</v>
      </c>
      <c r="G129" s="65"/>
      <c r="H129" s="27">
        <v>0.2</v>
      </c>
      <c r="I129" s="29">
        <f t="shared" si="42"/>
        <v>0</v>
      </c>
      <c r="J129" s="29">
        <f t="shared" si="43"/>
        <v>0</v>
      </c>
      <c r="K129" s="29">
        <f t="shared" si="44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>
      <c r="A130" s="28"/>
      <c r="B130" s="53">
        <v>45634</v>
      </c>
      <c r="C130" s="50" t="s">
        <v>98</v>
      </c>
      <c r="D130" s="29">
        <v>2</v>
      </c>
      <c r="E130" s="29"/>
      <c r="F130" s="47">
        <v>64.989999999999995</v>
      </c>
      <c r="G130" s="65"/>
      <c r="H130" s="27">
        <v>0.2</v>
      </c>
      <c r="I130" s="29">
        <f t="shared" si="42"/>
        <v>0</v>
      </c>
      <c r="J130" s="29">
        <f t="shared" si="43"/>
        <v>0</v>
      </c>
      <c r="K130" s="29">
        <f t="shared" si="44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s="10" customFormat="1">
      <c r="A131" s="28"/>
      <c r="B131" s="53">
        <v>45642</v>
      </c>
      <c r="C131" s="50" t="s">
        <v>99</v>
      </c>
      <c r="D131" s="29">
        <v>1</v>
      </c>
      <c r="E131" s="29"/>
      <c r="F131" s="47">
        <v>64.989999999999995</v>
      </c>
      <c r="G131" s="65"/>
      <c r="H131" s="27">
        <v>0.2</v>
      </c>
      <c r="I131" s="29">
        <f t="shared" si="42"/>
        <v>0</v>
      </c>
      <c r="J131" s="29">
        <f t="shared" si="43"/>
        <v>0</v>
      </c>
      <c r="K131" s="29">
        <f t="shared" si="44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>
      <c r="A132" s="28"/>
      <c r="B132" s="53">
        <v>45420</v>
      </c>
      <c r="C132" s="50" t="s">
        <v>100</v>
      </c>
      <c r="D132" s="29">
        <v>1</v>
      </c>
      <c r="E132" s="29"/>
      <c r="F132" s="47">
        <v>27.95</v>
      </c>
      <c r="G132" s="65"/>
      <c r="H132" s="27">
        <v>0.2</v>
      </c>
      <c r="I132" s="29">
        <f t="shared" si="42"/>
        <v>0</v>
      </c>
      <c r="J132" s="29">
        <f t="shared" si="43"/>
        <v>0</v>
      </c>
      <c r="K132" s="29">
        <f t="shared" si="44"/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>
      <c r="A133" s="28"/>
      <c r="B133" s="49"/>
      <c r="C133" s="50"/>
      <c r="D133" s="29"/>
      <c r="E133" s="29"/>
      <c r="F133" s="47"/>
      <c r="G133" s="65"/>
      <c r="H133" s="27"/>
      <c r="I133" s="29"/>
      <c r="J133" s="29"/>
      <c r="K133" s="29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s="7" customFormat="1">
      <c r="A134" s="26"/>
      <c r="B134" s="51"/>
      <c r="C134" s="52" t="s">
        <v>101</v>
      </c>
      <c r="D134" s="30"/>
      <c r="E134" s="30"/>
      <c r="F134" s="44"/>
      <c r="G134" s="65"/>
      <c r="H134" s="25"/>
      <c r="I134" s="30"/>
      <c r="J134" s="30"/>
      <c r="K134" s="30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>
      <c r="A135" s="28"/>
      <c r="B135" s="49"/>
      <c r="C135" s="50"/>
      <c r="D135" s="29"/>
      <c r="E135" s="29"/>
      <c r="F135" s="47"/>
      <c r="G135" s="65"/>
      <c r="H135" s="27"/>
      <c r="I135" s="29"/>
      <c r="J135" s="29"/>
      <c r="K135" s="29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>
      <c r="A136" s="28"/>
      <c r="B136" s="53">
        <v>45412</v>
      </c>
      <c r="C136" s="50" t="s">
        <v>102</v>
      </c>
      <c r="D136" s="29">
        <v>13</v>
      </c>
      <c r="E136" s="29"/>
      <c r="F136" s="47">
        <v>29.95</v>
      </c>
      <c r="G136" s="65"/>
      <c r="H136" s="27">
        <v>0.2</v>
      </c>
      <c r="I136" s="29">
        <f t="shared" ref="I136:I137" si="45">G136*F136</f>
        <v>0</v>
      </c>
      <c r="J136" s="29">
        <f t="shared" ref="J136:J137" si="46">I136*H136</f>
        <v>0</v>
      </c>
      <c r="K136" s="29">
        <f t="shared" ref="K136:K137" si="47">I136+J136</f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s="10" customFormat="1">
      <c r="A137" s="28"/>
      <c r="B137" s="53">
        <v>45442</v>
      </c>
      <c r="C137" s="50" t="s">
        <v>103</v>
      </c>
      <c r="D137" s="29">
        <v>15</v>
      </c>
      <c r="E137" s="29"/>
      <c r="F137" s="47">
        <v>15.99</v>
      </c>
      <c r="G137" s="65"/>
      <c r="H137" s="27">
        <v>0.2</v>
      </c>
      <c r="I137" s="29">
        <f t="shared" si="45"/>
        <v>0</v>
      </c>
      <c r="J137" s="29">
        <f t="shared" si="46"/>
        <v>0</v>
      </c>
      <c r="K137" s="29">
        <f t="shared" si="47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>
      <c r="A138" s="28"/>
      <c r="B138" s="49"/>
      <c r="C138" s="50"/>
      <c r="D138" s="29"/>
      <c r="E138" s="29"/>
      <c r="F138" s="47"/>
      <c r="G138" s="65"/>
      <c r="H138" s="27"/>
      <c r="I138" s="29"/>
      <c r="J138" s="29"/>
      <c r="K138" s="29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s="7" customFormat="1">
      <c r="A139" s="26"/>
      <c r="B139" s="51"/>
      <c r="C139" s="52" t="s">
        <v>104</v>
      </c>
      <c r="D139" s="30"/>
      <c r="E139" s="30"/>
      <c r="F139" s="44"/>
      <c r="G139" s="65"/>
      <c r="H139" s="25"/>
      <c r="I139" s="30"/>
      <c r="J139" s="30"/>
      <c r="K139" s="30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>
      <c r="A140" s="28"/>
      <c r="B140" s="49"/>
      <c r="C140" s="50"/>
      <c r="D140" s="29"/>
      <c r="E140" s="29"/>
      <c r="F140" s="47"/>
      <c r="G140" s="65"/>
      <c r="H140" s="27"/>
      <c r="I140" s="29"/>
      <c r="J140" s="29"/>
      <c r="K140" s="29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>
      <c r="A141" s="28"/>
      <c r="B141" s="53">
        <v>45370</v>
      </c>
      <c r="C141" s="50" t="s">
        <v>105</v>
      </c>
      <c r="D141" s="29">
        <v>2</v>
      </c>
      <c r="E141" s="29"/>
      <c r="F141" s="47">
        <v>36.99</v>
      </c>
      <c r="G141" s="65"/>
      <c r="H141" s="27">
        <v>0.2</v>
      </c>
      <c r="I141" s="29">
        <f t="shared" ref="I141:I143" si="48">G141*F141</f>
        <v>0</v>
      </c>
      <c r="J141" s="29">
        <f t="shared" ref="J141:J143" si="49">I141*H141</f>
        <v>0</v>
      </c>
      <c r="K141" s="29">
        <f t="shared" ref="K141:K143" si="50">I141+J141</f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>
      <c r="A142" s="28"/>
      <c r="B142" s="53">
        <v>45347</v>
      </c>
      <c r="C142" s="50" t="s">
        <v>106</v>
      </c>
      <c r="D142" s="29">
        <v>2</v>
      </c>
      <c r="E142" s="29"/>
      <c r="F142" s="47">
        <v>36.99</v>
      </c>
      <c r="G142" s="65"/>
      <c r="H142" s="27">
        <v>0.2</v>
      </c>
      <c r="I142" s="29">
        <f t="shared" si="48"/>
        <v>0</v>
      </c>
      <c r="J142" s="29">
        <f t="shared" si="49"/>
        <v>0</v>
      </c>
      <c r="K142" s="29">
        <f t="shared" si="50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>
      <c r="A143" s="28"/>
      <c r="B143" s="53">
        <v>45374</v>
      </c>
      <c r="C143" s="50" t="s">
        <v>107</v>
      </c>
      <c r="D143" s="29">
        <v>2</v>
      </c>
      <c r="E143" s="29"/>
      <c r="F143" s="47">
        <v>36.99</v>
      </c>
      <c r="G143" s="65"/>
      <c r="H143" s="27">
        <v>0.2</v>
      </c>
      <c r="I143" s="29">
        <f t="shared" si="48"/>
        <v>0</v>
      </c>
      <c r="J143" s="29">
        <f t="shared" si="49"/>
        <v>0</v>
      </c>
      <c r="K143" s="29">
        <f t="shared" si="50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>
      <c r="A144" s="28"/>
      <c r="B144" s="49"/>
      <c r="C144" s="50"/>
      <c r="D144" s="29"/>
      <c r="E144" s="29"/>
      <c r="F144" s="47"/>
      <c r="G144" s="65"/>
      <c r="H144" s="27"/>
      <c r="I144" s="29"/>
      <c r="J144" s="29"/>
      <c r="K144" s="29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s="7" customFormat="1">
      <c r="A145" s="26"/>
      <c r="B145" s="51"/>
      <c r="C145" s="52" t="s">
        <v>108</v>
      </c>
      <c r="D145" s="30"/>
      <c r="E145" s="30"/>
      <c r="F145" s="44"/>
      <c r="G145" s="65"/>
      <c r="H145" s="25"/>
      <c r="I145" s="30"/>
      <c r="J145" s="30"/>
      <c r="K145" s="30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s="10" customFormat="1">
      <c r="A146" s="28"/>
      <c r="B146" s="49"/>
      <c r="C146" s="50"/>
      <c r="D146" s="29"/>
      <c r="E146" s="29"/>
      <c r="F146" s="47"/>
      <c r="G146" s="65"/>
      <c r="H146" s="27"/>
      <c r="I146" s="29"/>
      <c r="J146" s="29"/>
      <c r="K146" s="2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>
      <c r="A147" s="28"/>
      <c r="B147" s="53">
        <v>45689</v>
      </c>
      <c r="C147" s="50" t="s">
        <v>109</v>
      </c>
      <c r="D147" s="29">
        <v>6</v>
      </c>
      <c r="E147" s="29"/>
      <c r="F147" s="47">
        <v>26.95</v>
      </c>
      <c r="G147" s="65"/>
      <c r="H147" s="27">
        <v>0</v>
      </c>
      <c r="I147" s="29">
        <f t="shared" ref="I147:I152" si="51">G147*F147</f>
        <v>0</v>
      </c>
      <c r="J147" s="29">
        <f t="shared" ref="J147:J152" si="52">I147*H147</f>
        <v>0</v>
      </c>
      <c r="K147" s="29">
        <f t="shared" ref="K147:K152" si="53">I147+J147</f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>
      <c r="A148" s="28"/>
      <c r="B148" s="53">
        <v>45624</v>
      </c>
      <c r="C148" s="50" t="s">
        <v>110</v>
      </c>
      <c r="D148" s="29">
        <v>6</v>
      </c>
      <c r="E148" s="29"/>
      <c r="F148" s="47">
        <v>26.95</v>
      </c>
      <c r="G148" s="65"/>
      <c r="H148" s="27">
        <v>0</v>
      </c>
      <c r="I148" s="29">
        <f t="shared" si="51"/>
        <v>0</v>
      </c>
      <c r="J148" s="29">
        <f t="shared" si="52"/>
        <v>0</v>
      </c>
      <c r="K148" s="29">
        <f t="shared" si="53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>
      <c r="A149" s="28"/>
      <c r="B149" s="53">
        <v>45576</v>
      </c>
      <c r="C149" s="50" t="s">
        <v>111</v>
      </c>
      <c r="D149" s="29">
        <v>6</v>
      </c>
      <c r="E149" s="29"/>
      <c r="F149" s="47">
        <v>23.95</v>
      </c>
      <c r="G149" s="65"/>
      <c r="H149" s="27">
        <v>0</v>
      </c>
      <c r="I149" s="29">
        <f t="shared" si="51"/>
        <v>0</v>
      </c>
      <c r="J149" s="29">
        <f t="shared" si="52"/>
        <v>0</v>
      </c>
      <c r="K149" s="29">
        <f t="shared" si="53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>
      <c r="A150" s="28"/>
      <c r="B150" s="53">
        <v>45778</v>
      </c>
      <c r="C150" s="50" t="s">
        <v>112</v>
      </c>
      <c r="D150" s="29">
        <v>6</v>
      </c>
      <c r="E150" s="29"/>
      <c r="F150" s="47">
        <v>26.95</v>
      </c>
      <c r="G150" s="65"/>
      <c r="H150" s="27">
        <v>0</v>
      </c>
      <c r="I150" s="29">
        <f t="shared" si="51"/>
        <v>0</v>
      </c>
      <c r="J150" s="29">
        <f t="shared" si="52"/>
        <v>0</v>
      </c>
      <c r="K150" s="29">
        <f t="shared" si="53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>
      <c r="A151" s="28"/>
      <c r="B151" s="53">
        <v>45901</v>
      </c>
      <c r="C151" s="50" t="s">
        <v>113</v>
      </c>
      <c r="D151" s="29">
        <v>6</v>
      </c>
      <c r="E151" s="29"/>
      <c r="F151" s="47">
        <v>26.95</v>
      </c>
      <c r="G151" s="65"/>
      <c r="H151" s="27">
        <v>0</v>
      </c>
      <c r="I151" s="29">
        <f t="shared" si="51"/>
        <v>0</v>
      </c>
      <c r="J151" s="29">
        <f t="shared" si="52"/>
        <v>0</v>
      </c>
      <c r="K151" s="29">
        <f t="shared" si="53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>
      <c r="A152" s="28"/>
      <c r="B152" s="53">
        <v>45689</v>
      </c>
      <c r="C152" s="50" t="s">
        <v>114</v>
      </c>
      <c r="D152" s="29">
        <v>6</v>
      </c>
      <c r="E152" s="29"/>
      <c r="F152" s="47">
        <v>26.95</v>
      </c>
      <c r="G152" s="65"/>
      <c r="H152" s="27">
        <v>0</v>
      </c>
      <c r="I152" s="29">
        <f t="shared" si="51"/>
        <v>0</v>
      </c>
      <c r="J152" s="29">
        <f t="shared" si="52"/>
        <v>0</v>
      </c>
      <c r="K152" s="29">
        <f t="shared" si="53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>
      <c r="A153" s="28"/>
      <c r="B153" s="49"/>
      <c r="C153" s="50"/>
      <c r="D153" s="29"/>
      <c r="E153" s="29"/>
      <c r="F153" s="47"/>
      <c r="G153" s="65"/>
      <c r="H153" s="27"/>
      <c r="I153" s="29"/>
      <c r="J153" s="29"/>
      <c r="K153" s="29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s="7" customFormat="1">
      <c r="A154" s="26"/>
      <c r="B154" s="51"/>
      <c r="C154" s="52" t="s">
        <v>115</v>
      </c>
      <c r="D154" s="30"/>
      <c r="E154" s="30"/>
      <c r="F154" s="44"/>
      <c r="G154" s="65"/>
      <c r="H154" s="25"/>
      <c r="I154" s="30"/>
      <c r="J154" s="30"/>
      <c r="K154" s="30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>
      <c r="A155" s="28"/>
      <c r="B155" s="49"/>
      <c r="C155" s="50"/>
      <c r="D155" s="29"/>
      <c r="E155" s="29"/>
      <c r="F155" s="47"/>
      <c r="G155" s="65"/>
      <c r="H155" s="27"/>
      <c r="I155" s="29"/>
      <c r="J155" s="29"/>
      <c r="K155" s="29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>
      <c r="A156" s="28"/>
      <c r="B156" s="53">
        <v>45601</v>
      </c>
      <c r="C156" s="50" t="s">
        <v>116</v>
      </c>
      <c r="D156" s="29">
        <v>2</v>
      </c>
      <c r="E156" s="29"/>
      <c r="F156" s="47">
        <f>19.95*2</f>
        <v>39.9</v>
      </c>
      <c r="G156" s="65"/>
      <c r="H156" s="27">
        <v>0</v>
      </c>
      <c r="I156" s="29">
        <f t="shared" ref="I156:I167" si="54">G156*F156</f>
        <v>0</v>
      </c>
      <c r="J156" s="29">
        <f t="shared" ref="J156:J167" si="55">I156*H156</f>
        <v>0</v>
      </c>
      <c r="K156" s="29">
        <f t="shared" ref="K156:K167" si="56">I156+J156</f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>
      <c r="A157" s="28"/>
      <c r="B157" s="53">
        <v>45681</v>
      </c>
      <c r="C157" s="50" t="s">
        <v>117</v>
      </c>
      <c r="D157" s="29">
        <v>2</v>
      </c>
      <c r="E157" s="29"/>
      <c r="F157" s="47">
        <f>25.95*2</f>
        <v>51.9</v>
      </c>
      <c r="G157" s="65"/>
      <c r="H157" s="27">
        <v>0</v>
      </c>
      <c r="I157" s="29">
        <f t="shared" si="54"/>
        <v>0</v>
      </c>
      <c r="J157" s="29">
        <f t="shared" si="55"/>
        <v>0</v>
      </c>
      <c r="K157" s="29">
        <f t="shared" si="56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>
      <c r="A158" s="28"/>
      <c r="B158" s="53">
        <v>45631</v>
      </c>
      <c r="C158" s="50" t="s">
        <v>118</v>
      </c>
      <c r="D158" s="29">
        <v>2</v>
      </c>
      <c r="E158" s="29"/>
      <c r="F158" s="47">
        <f>22.95*2</f>
        <v>45.9</v>
      </c>
      <c r="G158" s="65"/>
      <c r="H158" s="27">
        <v>0</v>
      </c>
      <c r="I158" s="29">
        <f t="shared" si="54"/>
        <v>0</v>
      </c>
      <c r="J158" s="29">
        <f t="shared" si="55"/>
        <v>0</v>
      </c>
      <c r="K158" s="29">
        <f t="shared" si="56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>
      <c r="A159" s="28"/>
      <c r="B159" s="53">
        <v>45682</v>
      </c>
      <c r="C159" s="50" t="s">
        <v>119</v>
      </c>
      <c r="D159" s="29">
        <v>2</v>
      </c>
      <c r="E159" s="29"/>
      <c r="F159" s="47">
        <f>20.95*2</f>
        <v>41.9</v>
      </c>
      <c r="G159" s="65"/>
      <c r="H159" s="27">
        <v>0</v>
      </c>
      <c r="I159" s="29">
        <f t="shared" si="54"/>
        <v>0</v>
      </c>
      <c r="J159" s="29">
        <f t="shared" si="55"/>
        <v>0</v>
      </c>
      <c r="K159" s="29">
        <f t="shared" si="56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>
      <c r="A160" s="28"/>
      <c r="B160" s="53">
        <v>45631</v>
      </c>
      <c r="C160" s="50" t="s">
        <v>120</v>
      </c>
      <c r="D160" s="29">
        <v>2</v>
      </c>
      <c r="E160" s="29"/>
      <c r="F160" s="47">
        <f>20.95*2</f>
        <v>41.9</v>
      </c>
      <c r="G160" s="65"/>
      <c r="H160" s="27">
        <v>0</v>
      </c>
      <c r="I160" s="29">
        <f t="shared" si="54"/>
        <v>0</v>
      </c>
      <c r="J160" s="29">
        <f t="shared" si="55"/>
        <v>0</v>
      </c>
      <c r="K160" s="29">
        <f t="shared" si="56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s="10" customFormat="1">
      <c r="A161" s="28"/>
      <c r="B161" s="53">
        <v>45669</v>
      </c>
      <c r="C161" s="50" t="s">
        <v>121</v>
      </c>
      <c r="D161" s="29">
        <v>2</v>
      </c>
      <c r="E161" s="29"/>
      <c r="F161" s="47">
        <f>20.95*2</f>
        <v>41.9</v>
      </c>
      <c r="G161" s="65"/>
      <c r="H161" s="27">
        <v>0</v>
      </c>
      <c r="I161" s="29">
        <f t="shared" si="54"/>
        <v>0</v>
      </c>
      <c r="J161" s="29">
        <f t="shared" si="55"/>
        <v>0</v>
      </c>
      <c r="K161" s="29">
        <f t="shared" si="56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>
      <c r="A162" s="28"/>
      <c r="B162" s="53">
        <v>45652</v>
      </c>
      <c r="C162" s="50" t="s">
        <v>122</v>
      </c>
      <c r="D162" s="29">
        <v>2</v>
      </c>
      <c r="E162" s="29"/>
      <c r="F162" s="47">
        <f t="shared" ref="F162:F167" si="57">23.95*2</f>
        <v>47.9</v>
      </c>
      <c r="G162" s="65"/>
      <c r="H162" s="27">
        <v>0</v>
      </c>
      <c r="I162" s="29">
        <f t="shared" si="54"/>
        <v>0</v>
      </c>
      <c r="J162" s="29">
        <f t="shared" si="55"/>
        <v>0</v>
      </c>
      <c r="K162" s="29">
        <f t="shared" si="56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>
      <c r="A163" s="28"/>
      <c r="B163" s="53">
        <v>45517</v>
      </c>
      <c r="C163" s="50" t="s">
        <v>123</v>
      </c>
      <c r="D163" s="29">
        <v>2</v>
      </c>
      <c r="E163" s="29"/>
      <c r="F163" s="47">
        <f t="shared" si="57"/>
        <v>47.9</v>
      </c>
      <c r="G163" s="65"/>
      <c r="H163" s="27">
        <v>0</v>
      </c>
      <c r="I163" s="29">
        <f t="shared" si="54"/>
        <v>0</v>
      </c>
      <c r="J163" s="29">
        <f t="shared" si="55"/>
        <v>0</v>
      </c>
      <c r="K163" s="29">
        <f t="shared" si="56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>
      <c r="A164" s="28"/>
      <c r="B164" s="53">
        <v>45634</v>
      </c>
      <c r="C164" s="50" t="s">
        <v>124</v>
      </c>
      <c r="D164" s="29">
        <v>2</v>
      </c>
      <c r="E164" s="29"/>
      <c r="F164" s="47">
        <f t="shared" si="57"/>
        <v>47.9</v>
      </c>
      <c r="G164" s="65"/>
      <c r="H164" s="27">
        <v>0</v>
      </c>
      <c r="I164" s="29">
        <f t="shared" si="54"/>
        <v>0</v>
      </c>
      <c r="J164" s="29">
        <f t="shared" si="55"/>
        <v>0</v>
      </c>
      <c r="K164" s="29">
        <f t="shared" si="56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>
      <c r="A165" s="28"/>
      <c r="B165" s="53">
        <v>45654</v>
      </c>
      <c r="C165" s="50" t="s">
        <v>125</v>
      </c>
      <c r="D165" s="29">
        <v>2</v>
      </c>
      <c r="E165" s="29"/>
      <c r="F165" s="47">
        <f t="shared" si="57"/>
        <v>47.9</v>
      </c>
      <c r="G165" s="65"/>
      <c r="H165" s="27">
        <v>0</v>
      </c>
      <c r="I165" s="29">
        <f t="shared" si="54"/>
        <v>0</v>
      </c>
      <c r="J165" s="29">
        <f t="shared" si="55"/>
        <v>0</v>
      </c>
      <c r="K165" s="29">
        <f t="shared" si="56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>
      <c r="A166" s="28"/>
      <c r="B166" s="53">
        <v>45511</v>
      </c>
      <c r="C166" s="50" t="s">
        <v>126</v>
      </c>
      <c r="D166" s="29">
        <v>2</v>
      </c>
      <c r="E166" s="29"/>
      <c r="F166" s="47">
        <f t="shared" si="57"/>
        <v>47.9</v>
      </c>
      <c r="G166" s="65"/>
      <c r="H166" s="27">
        <v>0</v>
      </c>
      <c r="I166" s="29">
        <f t="shared" si="54"/>
        <v>0</v>
      </c>
      <c r="J166" s="29">
        <f t="shared" si="55"/>
        <v>0</v>
      </c>
      <c r="K166" s="29">
        <f t="shared" si="56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>
      <c r="A167" s="28"/>
      <c r="B167" s="53">
        <v>45640</v>
      </c>
      <c r="C167" s="50" t="s">
        <v>127</v>
      </c>
      <c r="D167" s="29">
        <v>2</v>
      </c>
      <c r="E167" s="29"/>
      <c r="F167" s="47">
        <f t="shared" si="57"/>
        <v>47.9</v>
      </c>
      <c r="G167" s="65"/>
      <c r="H167" s="27">
        <v>0</v>
      </c>
      <c r="I167" s="29">
        <f t="shared" si="54"/>
        <v>0</v>
      </c>
      <c r="J167" s="29">
        <f t="shared" si="55"/>
        <v>0</v>
      </c>
      <c r="K167" s="29">
        <f t="shared" si="56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>
      <c r="A168" s="28"/>
      <c r="B168" s="49"/>
      <c r="C168" s="50"/>
      <c r="D168" s="29"/>
      <c r="E168" s="29"/>
      <c r="F168" s="47"/>
      <c r="G168" s="65"/>
      <c r="H168" s="27"/>
      <c r="I168" s="29"/>
      <c r="J168" s="29"/>
      <c r="K168" s="29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s="7" customFormat="1">
      <c r="A169" s="26"/>
      <c r="B169" s="51"/>
      <c r="C169" s="52" t="s">
        <v>128</v>
      </c>
      <c r="D169" s="30"/>
      <c r="E169" s="30"/>
      <c r="F169" s="44"/>
      <c r="G169" s="65"/>
      <c r="H169" s="25"/>
      <c r="I169" s="30"/>
      <c r="J169" s="30"/>
      <c r="K169" s="30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>
      <c r="A170" s="28"/>
      <c r="B170" s="49"/>
      <c r="C170" s="50"/>
      <c r="D170" s="29"/>
      <c r="E170" s="29"/>
      <c r="F170" s="47"/>
      <c r="G170" s="65"/>
      <c r="H170" s="27"/>
      <c r="I170" s="29"/>
      <c r="J170" s="29"/>
      <c r="K170" s="29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>
      <c r="A171" s="28"/>
      <c r="B171" s="53">
        <v>45901</v>
      </c>
      <c r="C171" s="50" t="s">
        <v>129</v>
      </c>
      <c r="D171" s="29">
        <v>2</v>
      </c>
      <c r="E171" s="29"/>
      <c r="F171" s="47">
        <f>22.95*2</f>
        <v>45.9</v>
      </c>
      <c r="G171" s="65"/>
      <c r="H171" s="27">
        <v>0</v>
      </c>
      <c r="I171" s="29">
        <f t="shared" ref="I171:I191" si="58">G171*F171</f>
        <v>0</v>
      </c>
      <c r="J171" s="29">
        <f t="shared" ref="J171:J197" si="59">I171*H171</f>
        <v>0</v>
      </c>
      <c r="K171" s="29">
        <f t="shared" ref="K171:K197" si="60">I171+J171</f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>
      <c r="A172" s="28"/>
      <c r="B172" s="53">
        <v>45885</v>
      </c>
      <c r="C172" s="50" t="s">
        <v>130</v>
      </c>
      <c r="D172" s="29">
        <v>4</v>
      </c>
      <c r="E172" s="29"/>
      <c r="F172" s="47">
        <f>22.95*2</f>
        <v>45.9</v>
      </c>
      <c r="G172" s="65"/>
      <c r="H172" s="27">
        <v>0</v>
      </c>
      <c r="I172" s="29">
        <f t="shared" si="58"/>
        <v>0</v>
      </c>
      <c r="J172" s="29">
        <f t="shared" si="59"/>
        <v>0</v>
      </c>
      <c r="K172" s="29">
        <f t="shared" si="60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>
      <c r="A173" s="28"/>
      <c r="B173" s="53">
        <v>45886</v>
      </c>
      <c r="C173" s="50" t="s">
        <v>131</v>
      </c>
      <c r="D173" s="29">
        <v>4</v>
      </c>
      <c r="E173" s="29"/>
      <c r="F173" s="47">
        <f>24.95*2</f>
        <v>49.9</v>
      </c>
      <c r="G173" s="65"/>
      <c r="H173" s="27">
        <v>0</v>
      </c>
      <c r="I173" s="29">
        <f t="shared" si="58"/>
        <v>0</v>
      </c>
      <c r="J173" s="29">
        <f t="shared" si="59"/>
        <v>0</v>
      </c>
      <c r="K173" s="29">
        <f t="shared" si="60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>
      <c r="A174" s="28"/>
      <c r="B174" s="41">
        <v>45423</v>
      </c>
      <c r="C174" s="28" t="s">
        <v>132</v>
      </c>
      <c r="D174" s="29">
        <v>9</v>
      </c>
      <c r="E174" s="39">
        <v>0.5</v>
      </c>
      <c r="F174" s="38">
        <v>23.95</v>
      </c>
      <c r="G174" s="64"/>
      <c r="H174" s="27">
        <v>0</v>
      </c>
      <c r="I174" s="29">
        <f t="shared" ref="I174:I179" si="61">G174*F174*(1-E174)</f>
        <v>0</v>
      </c>
      <c r="J174" s="29">
        <f t="shared" si="59"/>
        <v>0</v>
      </c>
      <c r="K174" s="29">
        <f t="shared" si="60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>
      <c r="A175" s="28"/>
      <c r="B175" s="41">
        <v>45374</v>
      </c>
      <c r="C175" s="28" t="s">
        <v>133</v>
      </c>
      <c r="D175" s="29">
        <v>10</v>
      </c>
      <c r="E175" s="39">
        <v>0.5</v>
      </c>
      <c r="F175" s="38">
        <v>23.95</v>
      </c>
      <c r="G175" s="64"/>
      <c r="H175" s="27">
        <v>0</v>
      </c>
      <c r="I175" s="29">
        <f t="shared" si="61"/>
        <v>0</v>
      </c>
      <c r="J175" s="29">
        <f t="shared" si="59"/>
        <v>0</v>
      </c>
      <c r="K175" s="29">
        <f t="shared" si="60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>
      <c r="A176" s="28"/>
      <c r="B176" s="41">
        <v>45219</v>
      </c>
      <c r="C176" s="28" t="s">
        <v>134</v>
      </c>
      <c r="D176" s="29">
        <v>2</v>
      </c>
      <c r="E176" s="39">
        <v>0.5</v>
      </c>
      <c r="F176" s="38">
        <v>35.950000000000003</v>
      </c>
      <c r="G176" s="64"/>
      <c r="H176" s="27">
        <v>0</v>
      </c>
      <c r="I176" s="29">
        <f t="shared" si="61"/>
        <v>0</v>
      </c>
      <c r="J176" s="29">
        <f t="shared" si="59"/>
        <v>0</v>
      </c>
      <c r="K176" s="29">
        <f t="shared" si="60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>
      <c r="A177" s="28"/>
      <c r="B177" s="41">
        <v>45385</v>
      </c>
      <c r="C177" s="28" t="s">
        <v>135</v>
      </c>
      <c r="D177" s="29">
        <v>9</v>
      </c>
      <c r="E177" s="39">
        <v>0.5</v>
      </c>
      <c r="F177" s="38">
        <v>23.95</v>
      </c>
      <c r="G177" s="64"/>
      <c r="H177" s="27">
        <v>0</v>
      </c>
      <c r="I177" s="29">
        <f t="shared" si="61"/>
        <v>0</v>
      </c>
      <c r="J177" s="29">
        <f t="shared" si="59"/>
        <v>0</v>
      </c>
      <c r="K177" s="29">
        <f t="shared" si="60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>
      <c r="A178" s="28"/>
      <c r="B178" s="41">
        <v>45416</v>
      </c>
      <c r="C178" s="28" t="s">
        <v>136</v>
      </c>
      <c r="D178" s="29">
        <v>10</v>
      </c>
      <c r="E178" s="39">
        <v>0.5</v>
      </c>
      <c r="F178" s="38">
        <v>20.949999999999996</v>
      </c>
      <c r="G178" s="64"/>
      <c r="H178" s="27">
        <v>0</v>
      </c>
      <c r="I178" s="29">
        <f t="shared" si="61"/>
        <v>0</v>
      </c>
      <c r="J178" s="29">
        <f t="shared" si="59"/>
        <v>0</v>
      </c>
      <c r="K178" s="29">
        <f t="shared" si="60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>
      <c r="A179" s="28"/>
      <c r="B179" s="41">
        <v>45402</v>
      </c>
      <c r="C179" s="28" t="s">
        <v>137</v>
      </c>
      <c r="D179" s="29">
        <v>3</v>
      </c>
      <c r="E179" s="39">
        <v>0.5</v>
      </c>
      <c r="F179" s="38">
        <v>20.949999999999996</v>
      </c>
      <c r="G179" s="64"/>
      <c r="H179" s="27">
        <v>0</v>
      </c>
      <c r="I179" s="29">
        <f t="shared" si="61"/>
        <v>0</v>
      </c>
      <c r="J179" s="29">
        <f t="shared" si="59"/>
        <v>0</v>
      </c>
      <c r="K179" s="29">
        <f t="shared" si="60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>
      <c r="A180" s="28"/>
      <c r="B180" s="53">
        <v>45742</v>
      </c>
      <c r="C180" s="50" t="s">
        <v>138</v>
      </c>
      <c r="D180" s="29">
        <v>9</v>
      </c>
      <c r="E180" s="29"/>
      <c r="F180" s="47">
        <v>43.95</v>
      </c>
      <c r="G180" s="65"/>
      <c r="H180" s="27">
        <v>0</v>
      </c>
      <c r="I180" s="29">
        <f t="shared" si="58"/>
        <v>0</v>
      </c>
      <c r="J180" s="29">
        <f t="shared" si="59"/>
        <v>0</v>
      </c>
      <c r="K180" s="29">
        <f t="shared" si="60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>
      <c r="A181" s="28"/>
      <c r="B181" s="53">
        <v>45727</v>
      </c>
      <c r="C181" s="50" t="s">
        <v>139</v>
      </c>
      <c r="D181" s="29">
        <v>2</v>
      </c>
      <c r="E181" s="29"/>
      <c r="F181" s="47">
        <v>43.95</v>
      </c>
      <c r="G181" s="65"/>
      <c r="H181" s="27">
        <v>0</v>
      </c>
      <c r="I181" s="29">
        <f t="shared" si="58"/>
        <v>0</v>
      </c>
      <c r="J181" s="29">
        <f t="shared" si="59"/>
        <v>0</v>
      </c>
      <c r="K181" s="29">
        <f t="shared" si="60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>
      <c r="A182" s="28"/>
      <c r="B182" s="53">
        <v>45717</v>
      </c>
      <c r="C182" s="50" t="s">
        <v>140</v>
      </c>
      <c r="D182" s="29">
        <v>4</v>
      </c>
      <c r="E182" s="29"/>
      <c r="F182" s="47">
        <v>43.95</v>
      </c>
      <c r="G182" s="65"/>
      <c r="H182" s="27">
        <v>0</v>
      </c>
      <c r="I182" s="29">
        <f t="shared" si="58"/>
        <v>0</v>
      </c>
      <c r="J182" s="29">
        <f t="shared" si="59"/>
        <v>0</v>
      </c>
      <c r="K182" s="29">
        <f t="shared" si="60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>
      <c r="A183" s="28"/>
      <c r="B183" s="53">
        <v>45717</v>
      </c>
      <c r="C183" s="50" t="s">
        <v>141</v>
      </c>
      <c r="D183" s="29">
        <v>3</v>
      </c>
      <c r="E183" s="29"/>
      <c r="F183" s="47">
        <v>43.95</v>
      </c>
      <c r="G183" s="65"/>
      <c r="H183" s="27">
        <v>0</v>
      </c>
      <c r="I183" s="29">
        <f t="shared" si="58"/>
        <v>0</v>
      </c>
      <c r="J183" s="29">
        <f t="shared" si="59"/>
        <v>0</v>
      </c>
      <c r="K183" s="29">
        <f t="shared" si="60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>
      <c r="A184" s="28"/>
      <c r="B184" s="53">
        <v>45717</v>
      </c>
      <c r="C184" s="50" t="s">
        <v>142</v>
      </c>
      <c r="D184" s="29">
        <v>4</v>
      </c>
      <c r="E184" s="29"/>
      <c r="F184" s="47">
        <v>43.95</v>
      </c>
      <c r="G184" s="65"/>
      <c r="H184" s="27">
        <v>0</v>
      </c>
      <c r="I184" s="29">
        <f t="shared" si="58"/>
        <v>0</v>
      </c>
      <c r="J184" s="29">
        <f t="shared" si="59"/>
        <v>0</v>
      </c>
      <c r="K184" s="29">
        <f t="shared" si="60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>
      <c r="A185" s="28"/>
      <c r="B185" s="53">
        <v>45717</v>
      </c>
      <c r="C185" s="50" t="s">
        <v>143</v>
      </c>
      <c r="D185" s="29">
        <v>1</v>
      </c>
      <c r="E185" s="29"/>
      <c r="F185" s="47">
        <v>43.95</v>
      </c>
      <c r="G185" s="65"/>
      <c r="H185" s="27">
        <v>0</v>
      </c>
      <c r="I185" s="29">
        <f t="shared" si="58"/>
        <v>0</v>
      </c>
      <c r="J185" s="29">
        <f t="shared" si="59"/>
        <v>0</v>
      </c>
      <c r="K185" s="29">
        <f t="shared" si="60"/>
        <v>0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>
      <c r="A186" s="28"/>
      <c r="B186" s="53">
        <v>45718</v>
      </c>
      <c r="C186" s="50" t="s">
        <v>144</v>
      </c>
      <c r="D186" s="29">
        <v>3</v>
      </c>
      <c r="E186" s="29"/>
      <c r="F186" s="47">
        <v>43.95</v>
      </c>
      <c r="G186" s="65"/>
      <c r="H186" s="27">
        <v>0</v>
      </c>
      <c r="I186" s="29">
        <f t="shared" si="58"/>
        <v>0</v>
      </c>
      <c r="J186" s="29">
        <f t="shared" si="59"/>
        <v>0</v>
      </c>
      <c r="K186" s="29">
        <f t="shared" si="60"/>
        <v>0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>
      <c r="A187" s="28"/>
      <c r="B187" s="53">
        <v>45901</v>
      </c>
      <c r="C187" s="50" t="s">
        <v>145</v>
      </c>
      <c r="D187" s="29">
        <v>1</v>
      </c>
      <c r="E187" s="29"/>
      <c r="F187" s="47">
        <v>29.95</v>
      </c>
      <c r="G187" s="65"/>
      <c r="H187" s="27">
        <v>0</v>
      </c>
      <c r="I187" s="29">
        <f t="shared" si="58"/>
        <v>0</v>
      </c>
      <c r="J187" s="29">
        <f t="shared" si="59"/>
        <v>0</v>
      </c>
      <c r="K187" s="29">
        <f t="shared" si="60"/>
        <v>0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>
      <c r="A188" s="28"/>
      <c r="B188" s="53">
        <v>45717</v>
      </c>
      <c r="C188" s="50" t="s">
        <v>146</v>
      </c>
      <c r="D188" s="29">
        <v>1</v>
      </c>
      <c r="E188" s="29"/>
      <c r="F188" s="47">
        <v>29.95</v>
      </c>
      <c r="G188" s="65"/>
      <c r="H188" s="27">
        <v>0</v>
      </c>
      <c r="I188" s="29">
        <f t="shared" si="58"/>
        <v>0</v>
      </c>
      <c r="J188" s="29">
        <f t="shared" si="59"/>
        <v>0</v>
      </c>
      <c r="K188" s="29">
        <f t="shared" si="60"/>
        <v>0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>
      <c r="A189" s="28"/>
      <c r="B189" s="53">
        <v>45718</v>
      </c>
      <c r="C189" s="50" t="s">
        <v>147</v>
      </c>
      <c r="D189" s="29">
        <v>1</v>
      </c>
      <c r="E189" s="29"/>
      <c r="F189" s="47">
        <v>29.95</v>
      </c>
      <c r="G189" s="65"/>
      <c r="H189" s="27">
        <v>0</v>
      </c>
      <c r="I189" s="29">
        <f t="shared" si="58"/>
        <v>0</v>
      </c>
      <c r="J189" s="29">
        <f t="shared" si="59"/>
        <v>0</v>
      </c>
      <c r="K189" s="29">
        <f t="shared" si="60"/>
        <v>0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>
      <c r="A190" s="28"/>
      <c r="B190" s="53">
        <v>45719</v>
      </c>
      <c r="C190" s="50" t="s">
        <v>148</v>
      </c>
      <c r="D190" s="29">
        <v>1</v>
      </c>
      <c r="E190" s="29"/>
      <c r="F190" s="47">
        <v>29.95</v>
      </c>
      <c r="G190" s="65"/>
      <c r="H190" s="27">
        <v>0</v>
      </c>
      <c r="I190" s="29">
        <f t="shared" si="58"/>
        <v>0</v>
      </c>
      <c r="J190" s="29">
        <f t="shared" si="59"/>
        <v>0</v>
      </c>
      <c r="K190" s="29">
        <f t="shared" si="60"/>
        <v>0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s="10" customFormat="1">
      <c r="A191" s="28"/>
      <c r="B191" s="53">
        <v>45717</v>
      </c>
      <c r="C191" s="50" t="s">
        <v>149</v>
      </c>
      <c r="D191" s="29">
        <v>1</v>
      </c>
      <c r="E191" s="29"/>
      <c r="F191" s="47">
        <v>29.95</v>
      </c>
      <c r="G191" s="65"/>
      <c r="H191" s="27">
        <v>0</v>
      </c>
      <c r="I191" s="29">
        <f t="shared" si="58"/>
        <v>0</v>
      </c>
      <c r="J191" s="29">
        <f t="shared" si="59"/>
        <v>0</v>
      </c>
      <c r="K191" s="29">
        <f t="shared" si="60"/>
        <v>0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>
      <c r="A192" s="28"/>
      <c r="B192" s="41">
        <v>45408</v>
      </c>
      <c r="C192" s="28" t="s">
        <v>150</v>
      </c>
      <c r="D192" s="29">
        <v>6</v>
      </c>
      <c r="E192" s="39">
        <v>0.5</v>
      </c>
      <c r="F192" s="38">
        <v>23.95</v>
      </c>
      <c r="G192" s="64"/>
      <c r="H192" s="27">
        <v>0</v>
      </c>
      <c r="I192" s="29">
        <f t="shared" ref="I192:I197" si="62">G192*F192*(1-E192)</f>
        <v>0</v>
      </c>
      <c r="J192" s="29">
        <f t="shared" si="59"/>
        <v>0</v>
      </c>
      <c r="K192" s="29">
        <f t="shared" si="60"/>
        <v>0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>
      <c r="A193" s="28"/>
      <c r="B193" s="41">
        <v>45416</v>
      </c>
      <c r="C193" s="28" t="s">
        <v>151</v>
      </c>
      <c r="D193" s="29">
        <v>9</v>
      </c>
      <c r="E193" s="39">
        <v>0.5</v>
      </c>
      <c r="F193" s="38">
        <v>23.49</v>
      </c>
      <c r="G193" s="64"/>
      <c r="H193" s="27">
        <v>0</v>
      </c>
      <c r="I193" s="29">
        <f t="shared" si="62"/>
        <v>0</v>
      </c>
      <c r="J193" s="29">
        <f t="shared" si="59"/>
        <v>0</v>
      </c>
      <c r="K193" s="29">
        <f t="shared" si="60"/>
        <v>0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>
      <c r="A194" s="28"/>
      <c r="B194" s="41">
        <v>45418</v>
      </c>
      <c r="C194" s="28" t="s">
        <v>152</v>
      </c>
      <c r="D194" s="29">
        <v>1</v>
      </c>
      <c r="E194" s="39">
        <v>0.5</v>
      </c>
      <c r="F194" s="38">
        <v>23.49</v>
      </c>
      <c r="G194" s="64"/>
      <c r="H194" s="27">
        <v>0</v>
      </c>
      <c r="I194" s="29">
        <f t="shared" si="62"/>
        <v>0</v>
      </c>
      <c r="J194" s="29">
        <f t="shared" si="59"/>
        <v>0</v>
      </c>
      <c r="K194" s="29">
        <f t="shared" si="60"/>
        <v>0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>
      <c r="A195" s="28"/>
      <c r="B195" s="41">
        <v>45410</v>
      </c>
      <c r="C195" s="28" t="s">
        <v>153</v>
      </c>
      <c r="D195" s="29">
        <v>7</v>
      </c>
      <c r="E195" s="39">
        <v>0.5</v>
      </c>
      <c r="F195" s="38">
        <v>32.950000000000003</v>
      </c>
      <c r="G195" s="64"/>
      <c r="H195" s="27">
        <v>0</v>
      </c>
      <c r="I195" s="29">
        <f t="shared" si="62"/>
        <v>0</v>
      </c>
      <c r="J195" s="29">
        <f t="shared" si="59"/>
        <v>0</v>
      </c>
      <c r="K195" s="29">
        <f t="shared" si="60"/>
        <v>0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>
      <c r="A196" s="28"/>
      <c r="B196" s="41">
        <v>45427</v>
      </c>
      <c r="C196" s="28" t="s">
        <v>154</v>
      </c>
      <c r="D196" s="29">
        <v>3</v>
      </c>
      <c r="E196" s="39">
        <v>0.5</v>
      </c>
      <c r="F196" s="38">
        <v>32.950000000000003</v>
      </c>
      <c r="G196" s="64"/>
      <c r="H196" s="27">
        <v>0</v>
      </c>
      <c r="I196" s="29">
        <f t="shared" si="62"/>
        <v>0</v>
      </c>
      <c r="J196" s="29">
        <f t="shared" si="59"/>
        <v>0</v>
      </c>
      <c r="K196" s="29">
        <f t="shared" si="60"/>
        <v>0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>
      <c r="A197" s="28"/>
      <c r="B197" s="41">
        <v>45429</v>
      </c>
      <c r="C197" s="28" t="s">
        <v>155</v>
      </c>
      <c r="D197" s="29">
        <v>4</v>
      </c>
      <c r="E197" s="39">
        <v>0.5</v>
      </c>
      <c r="F197" s="38">
        <v>13.95</v>
      </c>
      <c r="G197" s="64"/>
      <c r="H197" s="27">
        <v>0</v>
      </c>
      <c r="I197" s="29">
        <f t="shared" si="62"/>
        <v>0</v>
      </c>
      <c r="J197" s="29">
        <f t="shared" si="59"/>
        <v>0</v>
      </c>
      <c r="K197" s="29">
        <f t="shared" si="60"/>
        <v>0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>
      <c r="A198" s="28"/>
      <c r="B198" s="49"/>
      <c r="C198" s="50"/>
      <c r="D198" s="29"/>
      <c r="E198" s="29"/>
      <c r="F198" s="38"/>
      <c r="G198" s="64"/>
      <c r="H198" s="27"/>
      <c r="I198" s="29"/>
      <c r="J198" s="29"/>
      <c r="K198" s="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s="7" customFormat="1">
      <c r="A199" s="26"/>
      <c r="B199" s="51"/>
      <c r="C199" s="52" t="s">
        <v>156</v>
      </c>
      <c r="D199" s="30"/>
      <c r="E199" s="30"/>
      <c r="F199" s="36"/>
      <c r="G199" s="64"/>
      <c r="H199" s="25"/>
      <c r="I199" s="30"/>
      <c r="J199" s="30"/>
      <c r="K199" s="30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>
      <c r="A200" s="28"/>
      <c r="B200" s="49"/>
      <c r="C200" s="50"/>
      <c r="D200" s="29"/>
      <c r="E200" s="29"/>
      <c r="F200" s="47"/>
      <c r="G200" s="65"/>
      <c r="H200" s="27"/>
      <c r="I200" s="29"/>
      <c r="J200" s="29"/>
      <c r="K200" s="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>
      <c r="A201" s="28"/>
      <c r="B201" s="53">
        <v>45750</v>
      </c>
      <c r="C201" s="50" t="s">
        <v>157</v>
      </c>
      <c r="D201" s="29">
        <v>4</v>
      </c>
      <c r="E201" s="29"/>
      <c r="F201" s="47">
        <v>14.95</v>
      </c>
      <c r="G201" s="65"/>
      <c r="H201" s="27">
        <v>0</v>
      </c>
      <c r="I201" s="29">
        <f t="shared" ref="I201:I207" si="63">G201*F201</f>
        <v>0</v>
      </c>
      <c r="J201" s="29">
        <f t="shared" ref="J201:J209" si="64">I201*H201</f>
        <v>0</v>
      </c>
      <c r="K201" s="29">
        <f t="shared" ref="K201:K209" si="65">I201+J201</f>
        <v>0</v>
      </c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>
      <c r="A202" s="28"/>
      <c r="B202" s="53">
        <v>45796</v>
      </c>
      <c r="C202" s="50" t="s">
        <v>158</v>
      </c>
      <c r="D202" s="29">
        <v>7</v>
      </c>
      <c r="E202" s="29"/>
      <c r="F202" s="47">
        <v>14.95</v>
      </c>
      <c r="G202" s="65"/>
      <c r="H202" s="27">
        <v>0</v>
      </c>
      <c r="I202" s="29">
        <f t="shared" si="63"/>
        <v>0</v>
      </c>
      <c r="J202" s="29">
        <f t="shared" si="64"/>
        <v>0</v>
      </c>
      <c r="K202" s="29">
        <f t="shared" si="65"/>
        <v>0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s="10" customFormat="1">
      <c r="A203" s="28"/>
      <c r="B203" s="41">
        <v>45561</v>
      </c>
      <c r="C203" s="28" t="s">
        <v>159</v>
      </c>
      <c r="D203" s="29">
        <v>6</v>
      </c>
      <c r="E203" s="29"/>
      <c r="F203" s="38">
        <v>14.95</v>
      </c>
      <c r="G203" s="64"/>
      <c r="H203" s="27">
        <v>0</v>
      </c>
      <c r="I203" s="29">
        <f t="shared" si="63"/>
        <v>0</v>
      </c>
      <c r="J203" s="29">
        <f t="shared" si="64"/>
        <v>0</v>
      </c>
      <c r="K203" s="29">
        <f t="shared" si="65"/>
        <v>0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>
      <c r="A204" s="28"/>
      <c r="B204" s="41">
        <v>45506</v>
      </c>
      <c r="C204" s="28" t="s">
        <v>160</v>
      </c>
      <c r="D204" s="29">
        <v>2</v>
      </c>
      <c r="E204" s="29"/>
      <c r="F204" s="38">
        <v>14.95</v>
      </c>
      <c r="G204" s="64"/>
      <c r="H204" s="27">
        <v>0</v>
      </c>
      <c r="I204" s="29">
        <f t="shared" si="63"/>
        <v>0</v>
      </c>
      <c r="J204" s="29">
        <f t="shared" si="64"/>
        <v>0</v>
      </c>
      <c r="K204" s="29">
        <f t="shared" si="65"/>
        <v>0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>
      <c r="A205" s="28"/>
      <c r="B205" s="41">
        <v>45512</v>
      </c>
      <c r="C205" s="28" t="s">
        <v>161</v>
      </c>
      <c r="D205" s="29">
        <v>1</v>
      </c>
      <c r="E205" s="29"/>
      <c r="F205" s="38">
        <v>14.95</v>
      </c>
      <c r="G205" s="64"/>
      <c r="H205" s="27">
        <v>0</v>
      </c>
      <c r="I205" s="29">
        <f t="shared" si="63"/>
        <v>0</v>
      </c>
      <c r="J205" s="29">
        <f t="shared" si="64"/>
        <v>0</v>
      </c>
      <c r="K205" s="29">
        <f t="shared" si="65"/>
        <v>0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>
      <c r="A206" s="28"/>
      <c r="B206" s="53">
        <v>45521</v>
      </c>
      <c r="C206" s="50" t="s">
        <v>162</v>
      </c>
      <c r="D206" s="29">
        <v>14</v>
      </c>
      <c r="E206" s="29"/>
      <c r="F206" s="47">
        <v>35.950000000000003</v>
      </c>
      <c r="G206" s="65"/>
      <c r="H206" s="27">
        <v>0</v>
      </c>
      <c r="I206" s="29">
        <f t="shared" si="63"/>
        <v>0</v>
      </c>
      <c r="J206" s="29">
        <f t="shared" si="64"/>
        <v>0</v>
      </c>
      <c r="K206" s="29">
        <f t="shared" si="65"/>
        <v>0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>
      <c r="A207" s="28"/>
      <c r="B207" s="53">
        <v>45947</v>
      </c>
      <c r="C207" s="50" t="s">
        <v>163</v>
      </c>
      <c r="D207" s="29">
        <v>8</v>
      </c>
      <c r="E207" s="29"/>
      <c r="F207" s="47">
        <v>29.99</v>
      </c>
      <c r="G207" s="65"/>
      <c r="H207" s="27">
        <v>0</v>
      </c>
      <c r="I207" s="29">
        <f t="shared" si="63"/>
        <v>0</v>
      </c>
      <c r="J207" s="29">
        <f t="shared" si="64"/>
        <v>0</v>
      </c>
      <c r="K207" s="29">
        <f t="shared" si="65"/>
        <v>0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>
      <c r="A208" s="28"/>
      <c r="B208" s="41">
        <v>45393</v>
      </c>
      <c r="C208" s="28" t="s">
        <v>164</v>
      </c>
      <c r="D208" s="29">
        <v>4</v>
      </c>
      <c r="E208" s="39">
        <v>0.5</v>
      </c>
      <c r="F208" s="47">
        <v>29.99</v>
      </c>
      <c r="G208" s="65"/>
      <c r="H208" s="27">
        <v>0</v>
      </c>
      <c r="I208" s="29">
        <f t="shared" ref="I208:I209" si="66">G208*F208*(1-E208)</f>
        <v>0</v>
      </c>
      <c r="J208" s="29">
        <f t="shared" si="64"/>
        <v>0</v>
      </c>
      <c r="K208" s="29">
        <f t="shared" si="65"/>
        <v>0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>
      <c r="A209" s="28"/>
      <c r="B209" s="41">
        <v>45410</v>
      </c>
      <c r="C209" s="28" t="s">
        <v>165</v>
      </c>
      <c r="D209" s="29">
        <v>4</v>
      </c>
      <c r="E209" s="39">
        <v>0.5</v>
      </c>
      <c r="F209" s="47">
        <v>29.99</v>
      </c>
      <c r="G209" s="65"/>
      <c r="H209" s="27">
        <v>0</v>
      </c>
      <c r="I209" s="29">
        <f t="shared" si="66"/>
        <v>0</v>
      </c>
      <c r="J209" s="29">
        <f t="shared" si="64"/>
        <v>0</v>
      </c>
      <c r="K209" s="29">
        <f t="shared" si="65"/>
        <v>0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>
      <c r="A210" s="28"/>
      <c r="B210" s="49"/>
      <c r="C210" s="50"/>
      <c r="D210" s="29"/>
      <c r="E210" s="29"/>
      <c r="F210" s="47"/>
      <c r="G210" s="65"/>
      <c r="H210" s="27"/>
      <c r="I210" s="29"/>
      <c r="J210" s="29"/>
      <c r="K210" s="29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s="7" customFormat="1">
      <c r="A211" s="26"/>
      <c r="B211" s="51"/>
      <c r="C211" s="52" t="s">
        <v>166</v>
      </c>
      <c r="D211" s="30"/>
      <c r="E211" s="30"/>
      <c r="F211" s="44"/>
      <c r="G211" s="65"/>
      <c r="H211" s="25"/>
      <c r="I211" s="30"/>
      <c r="J211" s="30"/>
      <c r="K211" s="30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s="10" customFormat="1">
      <c r="A212" s="28"/>
      <c r="B212" s="49"/>
      <c r="C212" s="50"/>
      <c r="D212" s="29"/>
      <c r="E212" s="29"/>
      <c r="F212" s="47"/>
      <c r="G212" s="65"/>
      <c r="H212" s="27"/>
      <c r="I212" s="29"/>
      <c r="J212" s="29"/>
      <c r="K212" s="29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>
      <c r="A213" s="28"/>
      <c r="B213" s="53">
        <v>45400</v>
      </c>
      <c r="C213" s="50" t="s">
        <v>167</v>
      </c>
      <c r="D213" s="29">
        <v>7</v>
      </c>
      <c r="E213" s="39">
        <v>0.25</v>
      </c>
      <c r="F213" s="47">
        <f>16.95*10</f>
        <v>169.5</v>
      </c>
      <c r="G213" s="65"/>
      <c r="H213" s="27">
        <v>0</v>
      </c>
      <c r="I213" s="29">
        <f t="shared" ref="I213" si="67">G213*F213*(1-E213)</f>
        <v>0</v>
      </c>
      <c r="J213" s="29">
        <f t="shared" ref="J213:J217" si="68">I213*H213</f>
        <v>0</v>
      </c>
      <c r="K213" s="29">
        <f t="shared" ref="K213:K217" si="69">I213+J213</f>
        <v>0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>
      <c r="A214" s="28"/>
      <c r="B214" s="53">
        <v>45904</v>
      </c>
      <c r="C214" s="50" t="s">
        <v>168</v>
      </c>
      <c r="D214" s="29">
        <v>13</v>
      </c>
      <c r="E214" s="29"/>
      <c r="F214" s="47">
        <f>17.95*10</f>
        <v>179.5</v>
      </c>
      <c r="G214" s="65"/>
      <c r="H214" s="27">
        <v>0</v>
      </c>
      <c r="I214" s="29">
        <f t="shared" ref="I214:I217" si="70">G214*F214</f>
        <v>0</v>
      </c>
      <c r="J214" s="29">
        <f t="shared" si="68"/>
        <v>0</v>
      </c>
      <c r="K214" s="29">
        <f t="shared" si="69"/>
        <v>0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>
      <c r="A215" s="28"/>
      <c r="B215" s="41">
        <v>45344</v>
      </c>
      <c r="C215" s="28" t="s">
        <v>169</v>
      </c>
      <c r="D215" s="29">
        <v>8</v>
      </c>
      <c r="E215" s="39">
        <v>0.25</v>
      </c>
      <c r="F215" s="38">
        <f>25.3636363636364*10</f>
        <v>253.636363636364</v>
      </c>
      <c r="G215" s="64"/>
      <c r="H215" s="27">
        <v>0</v>
      </c>
      <c r="I215" s="29">
        <f t="shared" ref="I215:I216" si="71">G215*F215*(1-E215)</f>
        <v>0</v>
      </c>
      <c r="J215" s="29">
        <f t="shared" si="68"/>
        <v>0</v>
      </c>
      <c r="K215" s="29">
        <f t="shared" si="69"/>
        <v>0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s="10" customFormat="1">
      <c r="A216" s="28"/>
      <c r="B216" s="41">
        <v>45398</v>
      </c>
      <c r="C216" s="28" t="s">
        <v>170</v>
      </c>
      <c r="D216" s="29">
        <v>11</v>
      </c>
      <c r="E216" s="39">
        <v>0.25</v>
      </c>
      <c r="F216" s="38">
        <f>10.95*10</f>
        <v>109.5</v>
      </c>
      <c r="G216" s="64"/>
      <c r="H216" s="27">
        <v>0</v>
      </c>
      <c r="I216" s="29">
        <f t="shared" si="71"/>
        <v>0</v>
      </c>
      <c r="J216" s="29">
        <f t="shared" si="68"/>
        <v>0</v>
      </c>
      <c r="K216" s="29">
        <f t="shared" si="69"/>
        <v>0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>
      <c r="A217" s="28"/>
      <c r="B217" s="41">
        <v>45409</v>
      </c>
      <c r="C217" s="28" t="s">
        <v>171</v>
      </c>
      <c r="D217" s="29">
        <v>15</v>
      </c>
      <c r="E217" s="29"/>
      <c r="F217" s="38">
        <f>7.95*10</f>
        <v>79.5</v>
      </c>
      <c r="G217" s="64"/>
      <c r="H217" s="27">
        <v>0</v>
      </c>
      <c r="I217" s="29">
        <f t="shared" si="70"/>
        <v>0</v>
      </c>
      <c r="J217" s="29">
        <f t="shared" si="68"/>
        <v>0</v>
      </c>
      <c r="K217" s="29">
        <f t="shared" si="69"/>
        <v>0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>
      <c r="A218" s="28"/>
      <c r="B218" s="49"/>
      <c r="C218" s="50"/>
      <c r="D218" s="29"/>
      <c r="E218" s="29"/>
      <c r="F218" s="47"/>
      <c r="G218" s="65"/>
      <c r="H218" s="27"/>
      <c r="I218" s="29"/>
      <c r="J218" s="29"/>
      <c r="K218" s="29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s="7" customFormat="1">
      <c r="A219" s="26"/>
      <c r="B219" s="51"/>
      <c r="C219" s="52" t="s">
        <v>172</v>
      </c>
      <c r="D219" s="30"/>
      <c r="E219" s="30"/>
      <c r="F219" s="44"/>
      <c r="G219" s="65"/>
      <c r="H219" s="25"/>
      <c r="I219" s="30"/>
      <c r="J219" s="30"/>
      <c r="K219" s="30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>
      <c r="A220" s="28"/>
      <c r="B220" s="55"/>
      <c r="C220" s="50"/>
      <c r="D220" s="29"/>
      <c r="E220" s="29"/>
      <c r="F220" s="47"/>
      <c r="G220" s="65"/>
      <c r="H220" s="27"/>
      <c r="I220" s="29"/>
      <c r="J220" s="29"/>
      <c r="K220" s="29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s="10" customFormat="1">
      <c r="A221" s="28"/>
      <c r="B221" s="48">
        <v>45539</v>
      </c>
      <c r="C221" s="50" t="s">
        <v>173</v>
      </c>
      <c r="D221" s="29">
        <v>1</v>
      </c>
      <c r="E221" s="29"/>
      <c r="F221" s="47">
        <v>59.95</v>
      </c>
      <c r="G221" s="65"/>
      <c r="H221" s="27">
        <v>0</v>
      </c>
      <c r="I221" s="29">
        <f t="shared" ref="I221:I222" si="72">G221*F221</f>
        <v>0</v>
      </c>
      <c r="J221" s="29">
        <f t="shared" ref="J221:J222" si="73">I221*H221</f>
        <v>0</v>
      </c>
      <c r="K221" s="29">
        <f t="shared" ref="K221:K222" si="74">I221+J221</f>
        <v>0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>
      <c r="A222" s="28"/>
      <c r="B222" s="48">
        <v>45561</v>
      </c>
      <c r="C222" s="50" t="s">
        <v>174</v>
      </c>
      <c r="D222" s="29">
        <v>2</v>
      </c>
      <c r="E222" s="29"/>
      <c r="F222" s="47">
        <v>71.95</v>
      </c>
      <c r="G222" s="65"/>
      <c r="H222" s="27">
        <v>0</v>
      </c>
      <c r="I222" s="29">
        <f t="shared" si="72"/>
        <v>0</v>
      </c>
      <c r="J222" s="29">
        <f t="shared" si="73"/>
        <v>0</v>
      </c>
      <c r="K222" s="29">
        <f t="shared" si="74"/>
        <v>0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>
      <c r="A223" s="28"/>
      <c r="B223" s="49"/>
      <c r="C223" s="50"/>
      <c r="D223" s="29"/>
      <c r="E223" s="29"/>
      <c r="F223" s="47"/>
      <c r="G223" s="65"/>
      <c r="H223" s="27"/>
      <c r="I223" s="29"/>
      <c r="J223" s="29"/>
      <c r="K223" s="29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s="7" customFormat="1">
      <c r="A224" s="26"/>
      <c r="B224" s="51"/>
      <c r="C224" s="52" t="s">
        <v>175</v>
      </c>
      <c r="D224" s="30"/>
      <c r="E224" s="30"/>
      <c r="F224" s="44"/>
      <c r="G224" s="65"/>
      <c r="H224" s="25"/>
      <c r="I224" s="30"/>
      <c r="J224" s="30"/>
      <c r="K224" s="30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s="10" customFormat="1">
      <c r="A225" s="28"/>
      <c r="B225" s="49"/>
      <c r="C225" s="50"/>
      <c r="D225" s="29"/>
      <c r="E225" s="29"/>
      <c r="F225" s="47"/>
      <c r="G225" s="65"/>
      <c r="H225" s="27"/>
      <c r="I225" s="29"/>
      <c r="J225" s="29"/>
      <c r="K225" s="29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>
      <c r="A226" s="28"/>
      <c r="B226" s="53">
        <v>45527</v>
      </c>
      <c r="C226" s="50" t="s">
        <v>176</v>
      </c>
      <c r="D226" s="29">
        <v>4</v>
      </c>
      <c r="E226" s="29"/>
      <c r="F226" s="47">
        <v>19.489999999999998</v>
      </c>
      <c r="G226" s="65"/>
      <c r="H226" s="27">
        <v>0</v>
      </c>
      <c r="I226" s="29">
        <f t="shared" ref="I226:I227" si="75">G226*F226</f>
        <v>0</v>
      </c>
      <c r="J226" s="29">
        <f t="shared" ref="J226:J227" si="76">I226*H226</f>
        <v>0</v>
      </c>
      <c r="K226" s="29">
        <f t="shared" ref="K226:K227" si="77">I226+J226</f>
        <v>0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>
      <c r="A227" s="28"/>
      <c r="B227" s="53">
        <v>45786</v>
      </c>
      <c r="C227" s="50" t="s">
        <v>177</v>
      </c>
      <c r="D227" s="29">
        <v>1</v>
      </c>
      <c r="E227" s="29"/>
      <c r="F227" s="47">
        <v>19.489999999999998</v>
      </c>
      <c r="G227" s="65"/>
      <c r="H227" s="27">
        <v>0</v>
      </c>
      <c r="I227" s="29">
        <f t="shared" si="75"/>
        <v>0</v>
      </c>
      <c r="J227" s="29">
        <f t="shared" si="76"/>
        <v>0</v>
      </c>
      <c r="K227" s="29">
        <f t="shared" si="77"/>
        <v>0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>
      <c r="A228" s="28"/>
      <c r="B228" s="49"/>
      <c r="C228" s="50"/>
      <c r="D228" s="29"/>
      <c r="E228" s="29"/>
      <c r="F228" s="47"/>
      <c r="G228" s="65"/>
      <c r="H228" s="27"/>
      <c r="I228" s="29"/>
      <c r="J228" s="29"/>
      <c r="K228" s="29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s="7" customFormat="1">
      <c r="A229" s="26"/>
      <c r="B229" s="51"/>
      <c r="C229" s="52" t="s">
        <v>178</v>
      </c>
      <c r="D229" s="30"/>
      <c r="E229" s="30"/>
      <c r="F229" s="44"/>
      <c r="G229" s="65"/>
      <c r="H229" s="25"/>
      <c r="I229" s="30"/>
      <c r="J229" s="30"/>
      <c r="K229" s="30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>
      <c r="A230" s="28"/>
      <c r="B230" s="49"/>
      <c r="C230" s="50"/>
      <c r="D230" s="29"/>
      <c r="E230" s="29"/>
      <c r="F230" s="47"/>
      <c r="G230" s="65"/>
      <c r="H230" s="27"/>
      <c r="I230" s="29"/>
      <c r="J230" s="29"/>
      <c r="K230" s="29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>
      <c r="A231" s="28"/>
      <c r="B231" s="53">
        <v>45710</v>
      </c>
      <c r="C231" s="50" t="s">
        <v>179</v>
      </c>
      <c r="D231" s="29">
        <v>8</v>
      </c>
      <c r="E231" s="29"/>
      <c r="F231" s="47">
        <v>12.95</v>
      </c>
      <c r="G231" s="65"/>
      <c r="H231" s="27">
        <v>0</v>
      </c>
      <c r="I231" s="29">
        <f t="shared" ref="I231" si="78">G231*F231</f>
        <v>0</v>
      </c>
      <c r="J231" s="29">
        <f t="shared" ref="J231" si="79">I231*H231</f>
        <v>0</v>
      </c>
      <c r="K231" s="29">
        <f t="shared" ref="K231" si="80">I231+J231</f>
        <v>0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s="10" customFormat="1">
      <c r="A232" s="28"/>
      <c r="B232" s="53"/>
      <c r="C232" s="50"/>
      <c r="D232" s="29"/>
      <c r="E232" s="29"/>
      <c r="F232" s="47"/>
      <c r="G232" s="65"/>
      <c r="H232" s="27"/>
      <c r="I232" s="29"/>
      <c r="J232" s="29"/>
      <c r="K232" s="29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s="7" customFormat="1">
      <c r="A233" s="26"/>
      <c r="B233" s="40"/>
      <c r="C233" s="26" t="s">
        <v>180</v>
      </c>
      <c r="D233" s="30"/>
      <c r="E233" s="30"/>
      <c r="F233" s="36"/>
      <c r="G233" s="64"/>
      <c r="H233" s="25"/>
      <c r="I233" s="30"/>
      <c r="J233" s="30"/>
      <c r="K233" s="30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>
      <c r="A234" s="28"/>
      <c r="B234" s="41"/>
      <c r="C234" s="28"/>
      <c r="D234" s="29"/>
      <c r="E234" s="29"/>
      <c r="F234" s="38"/>
      <c r="G234" s="64"/>
      <c r="H234" s="27"/>
      <c r="I234" s="29"/>
      <c r="J234" s="29"/>
      <c r="K234" s="29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>
      <c r="A235" s="28"/>
      <c r="B235" s="41">
        <v>45436</v>
      </c>
      <c r="C235" s="28" t="s">
        <v>181</v>
      </c>
      <c r="D235" s="29">
        <v>1</v>
      </c>
      <c r="E235" s="29"/>
      <c r="F235" s="38">
        <v>7.95</v>
      </c>
      <c r="G235" s="64"/>
      <c r="H235" s="27">
        <v>0</v>
      </c>
      <c r="I235" s="29">
        <f t="shared" ref="I235:I238" si="81">G235*F235</f>
        <v>0</v>
      </c>
      <c r="J235" s="29">
        <f t="shared" ref="J235:J238" si="82">I235*H235</f>
        <v>0</v>
      </c>
      <c r="K235" s="29">
        <f t="shared" ref="K235:K238" si="83">I235+J235</f>
        <v>0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>
      <c r="A236" s="28"/>
      <c r="B236" s="41">
        <v>45450</v>
      </c>
      <c r="C236" s="28" t="s">
        <v>182</v>
      </c>
      <c r="D236" s="29">
        <v>1</v>
      </c>
      <c r="E236" s="29"/>
      <c r="F236" s="38">
        <v>7.95</v>
      </c>
      <c r="G236" s="64"/>
      <c r="H236" s="27">
        <v>0</v>
      </c>
      <c r="I236" s="29">
        <f t="shared" si="81"/>
        <v>0</v>
      </c>
      <c r="J236" s="29">
        <f t="shared" si="82"/>
        <v>0</v>
      </c>
      <c r="K236" s="29">
        <f t="shared" si="83"/>
        <v>0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>
      <c r="A237" s="28"/>
      <c r="B237" s="41">
        <v>45448</v>
      </c>
      <c r="C237" s="28" t="s">
        <v>183</v>
      </c>
      <c r="D237" s="29">
        <v>6</v>
      </c>
      <c r="E237" s="29"/>
      <c r="F237" s="38">
        <v>7.95</v>
      </c>
      <c r="G237" s="64"/>
      <c r="H237" s="27">
        <v>0</v>
      </c>
      <c r="I237" s="29">
        <f t="shared" si="81"/>
        <v>0</v>
      </c>
      <c r="J237" s="29">
        <f t="shared" si="82"/>
        <v>0</v>
      </c>
      <c r="K237" s="29">
        <f t="shared" si="83"/>
        <v>0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>
      <c r="A238" s="28"/>
      <c r="B238" s="41">
        <v>45426</v>
      </c>
      <c r="C238" s="28" t="s">
        <v>184</v>
      </c>
      <c r="D238" s="29">
        <v>3</v>
      </c>
      <c r="E238" s="29"/>
      <c r="F238" s="38">
        <v>7.95</v>
      </c>
      <c r="G238" s="64"/>
      <c r="H238" s="27">
        <v>0</v>
      </c>
      <c r="I238" s="29">
        <f t="shared" si="81"/>
        <v>0</v>
      </c>
      <c r="J238" s="29">
        <f t="shared" si="82"/>
        <v>0</v>
      </c>
      <c r="K238" s="29">
        <f t="shared" si="83"/>
        <v>0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s="10" customFormat="1">
      <c r="A239" s="28"/>
      <c r="B239" s="49"/>
      <c r="C239" s="50"/>
      <c r="D239" s="29"/>
      <c r="E239" s="29"/>
      <c r="F239" s="47"/>
      <c r="G239" s="65"/>
      <c r="H239" s="27"/>
      <c r="I239" s="29"/>
      <c r="J239" s="29"/>
      <c r="K239" s="29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s="7" customFormat="1">
      <c r="A240" s="26"/>
      <c r="B240" s="56"/>
      <c r="C240" s="57" t="s">
        <v>185</v>
      </c>
      <c r="D240" s="30"/>
      <c r="E240" s="30"/>
      <c r="F240" s="44"/>
      <c r="G240" s="65"/>
      <c r="H240" s="25"/>
      <c r="I240" s="30"/>
      <c r="J240" s="30"/>
      <c r="K240" s="30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>
      <c r="A241" s="28"/>
      <c r="B241" s="55"/>
      <c r="C241" s="58"/>
      <c r="D241" s="29"/>
      <c r="E241" s="29"/>
      <c r="F241" s="47"/>
      <c r="G241" s="65"/>
      <c r="H241" s="27"/>
      <c r="I241" s="29"/>
      <c r="J241" s="29"/>
      <c r="K241" s="29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>
      <c r="A242" s="28"/>
      <c r="B242" s="48">
        <v>45535</v>
      </c>
      <c r="C242" s="58" t="s">
        <v>186</v>
      </c>
      <c r="D242" s="29">
        <v>6</v>
      </c>
      <c r="E242" s="29"/>
      <c r="F242" s="47">
        <v>42.95</v>
      </c>
      <c r="G242" s="65"/>
      <c r="H242" s="27">
        <v>0.2</v>
      </c>
      <c r="I242" s="29">
        <f t="shared" ref="I242:I245" si="84">G242*F242</f>
        <v>0</v>
      </c>
      <c r="J242" s="29">
        <f t="shared" ref="J242:J245" si="85">I242*H242</f>
        <v>0</v>
      </c>
      <c r="K242" s="29">
        <f t="shared" ref="K242:K245" si="86">I242+J242</f>
        <v>0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s="10" customFormat="1">
      <c r="A243" s="28"/>
      <c r="B243" s="48">
        <v>45504</v>
      </c>
      <c r="C243" s="58" t="s">
        <v>187</v>
      </c>
      <c r="D243" s="29">
        <v>3</v>
      </c>
      <c r="E243" s="29"/>
      <c r="F243" s="47">
        <v>42.95</v>
      </c>
      <c r="G243" s="65"/>
      <c r="H243" s="27">
        <v>0.2</v>
      </c>
      <c r="I243" s="29">
        <f t="shared" si="84"/>
        <v>0</v>
      </c>
      <c r="J243" s="29">
        <f t="shared" si="85"/>
        <v>0</v>
      </c>
      <c r="K243" s="29">
        <f t="shared" si="86"/>
        <v>0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>
      <c r="A244" s="28"/>
      <c r="B244" s="48">
        <v>45504</v>
      </c>
      <c r="C244" s="58" t="s">
        <v>188</v>
      </c>
      <c r="D244" s="29">
        <v>2</v>
      </c>
      <c r="E244" s="29"/>
      <c r="F244" s="47">
        <v>42.95</v>
      </c>
      <c r="G244" s="65"/>
      <c r="H244" s="27">
        <v>0.2</v>
      </c>
      <c r="I244" s="29">
        <f t="shared" si="84"/>
        <v>0</v>
      </c>
      <c r="J244" s="29">
        <f t="shared" si="85"/>
        <v>0</v>
      </c>
      <c r="K244" s="29">
        <f t="shared" si="86"/>
        <v>0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>
      <c r="A245" s="28"/>
      <c r="B245" s="48">
        <v>45535</v>
      </c>
      <c r="C245" s="58" t="s">
        <v>189</v>
      </c>
      <c r="D245" s="29">
        <v>3</v>
      </c>
      <c r="E245" s="29"/>
      <c r="F245" s="47">
        <v>42.95</v>
      </c>
      <c r="G245" s="65"/>
      <c r="H245" s="27">
        <v>0.2</v>
      </c>
      <c r="I245" s="29">
        <f t="shared" si="84"/>
        <v>0</v>
      </c>
      <c r="J245" s="29">
        <f t="shared" si="85"/>
        <v>0</v>
      </c>
      <c r="K245" s="29">
        <f t="shared" si="86"/>
        <v>0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>
      <c r="A246" s="28"/>
      <c r="B246" s="49"/>
      <c r="C246" s="50"/>
      <c r="D246" s="29"/>
      <c r="E246" s="29"/>
      <c r="F246" s="47"/>
      <c r="G246" s="65"/>
      <c r="H246" s="27"/>
      <c r="I246" s="29"/>
      <c r="J246" s="29"/>
      <c r="K246" s="29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s="7" customFormat="1">
      <c r="A247" s="26"/>
      <c r="B247" s="51"/>
      <c r="C247" s="52" t="s">
        <v>190</v>
      </c>
      <c r="D247" s="30"/>
      <c r="E247" s="30"/>
      <c r="F247" s="44"/>
      <c r="G247" s="65"/>
      <c r="H247" s="25"/>
      <c r="I247" s="30"/>
      <c r="J247" s="30"/>
      <c r="K247" s="30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>
      <c r="A248" s="28"/>
      <c r="B248" s="49"/>
      <c r="C248" s="50"/>
      <c r="D248" s="29"/>
      <c r="E248" s="29"/>
      <c r="F248" s="47"/>
      <c r="G248" s="65"/>
      <c r="H248" s="27"/>
      <c r="I248" s="29"/>
      <c r="J248" s="29"/>
      <c r="K248" s="29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>
      <c r="A249" s="28"/>
      <c r="B249" s="53">
        <v>45515</v>
      </c>
      <c r="C249" s="50" t="s">
        <v>191</v>
      </c>
      <c r="D249" s="29">
        <v>4</v>
      </c>
      <c r="E249" s="29"/>
      <c r="F249" s="47">
        <v>29.95</v>
      </c>
      <c r="G249" s="65"/>
      <c r="H249" s="27">
        <v>0</v>
      </c>
      <c r="I249" s="29">
        <f t="shared" ref="I249" si="87">G249*F249</f>
        <v>0</v>
      </c>
      <c r="J249" s="29">
        <f t="shared" ref="J249" si="88">I249*H249</f>
        <v>0</v>
      </c>
      <c r="K249" s="29">
        <f t="shared" ref="K249" si="89">I249+J249</f>
        <v>0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>
      <c r="A250" s="28"/>
      <c r="B250" s="49"/>
      <c r="C250" s="50"/>
      <c r="D250" s="29"/>
      <c r="E250" s="29"/>
      <c r="F250" s="47"/>
      <c r="G250" s="65"/>
      <c r="H250" s="27"/>
      <c r="I250" s="29"/>
      <c r="J250" s="29"/>
      <c r="K250" s="29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s="7" customFormat="1">
      <c r="A251" s="26"/>
      <c r="B251" s="51"/>
      <c r="C251" s="52" t="s">
        <v>192</v>
      </c>
      <c r="D251" s="30"/>
      <c r="E251" s="30"/>
      <c r="F251" s="44"/>
      <c r="G251" s="65"/>
      <c r="H251" s="25"/>
      <c r="I251" s="30"/>
      <c r="J251" s="30"/>
      <c r="K251" s="30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>
      <c r="A252" s="28"/>
      <c r="B252" s="49"/>
      <c r="C252" s="50"/>
      <c r="D252" s="29"/>
      <c r="E252" s="29"/>
      <c r="F252" s="47"/>
      <c r="G252" s="65"/>
      <c r="H252" s="27"/>
      <c r="I252" s="29"/>
      <c r="J252" s="29"/>
      <c r="K252" s="29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s="11" customFormat="1">
      <c r="A253" s="28"/>
      <c r="B253" s="53">
        <v>45835</v>
      </c>
      <c r="C253" s="50" t="s">
        <v>193</v>
      </c>
      <c r="D253" s="29">
        <v>4</v>
      </c>
      <c r="E253" s="29"/>
      <c r="F253" s="47">
        <v>24.95</v>
      </c>
      <c r="G253" s="65"/>
      <c r="H253" s="27">
        <v>0</v>
      </c>
      <c r="I253" s="29">
        <f t="shared" ref="I253:I260" si="90">G253*F253</f>
        <v>0</v>
      </c>
      <c r="J253" s="29">
        <f t="shared" ref="J253:J260" si="91">I253*H253</f>
        <v>0</v>
      </c>
      <c r="K253" s="29">
        <f t="shared" ref="K253:K260" si="92">I253+J253</f>
        <v>0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s="10" customFormat="1">
      <c r="A254" s="28"/>
      <c r="B254" s="53">
        <v>45843</v>
      </c>
      <c r="C254" s="50" t="s">
        <v>194</v>
      </c>
      <c r="D254" s="29">
        <v>4</v>
      </c>
      <c r="E254" s="29"/>
      <c r="F254" s="47">
        <v>23.95</v>
      </c>
      <c r="G254" s="65"/>
      <c r="H254" s="27">
        <v>0</v>
      </c>
      <c r="I254" s="29">
        <f t="shared" si="90"/>
        <v>0</v>
      </c>
      <c r="J254" s="29">
        <f t="shared" si="91"/>
        <v>0</v>
      </c>
      <c r="K254" s="29">
        <f t="shared" si="92"/>
        <v>0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>
      <c r="A255" s="28"/>
      <c r="B255" s="53">
        <v>45870</v>
      </c>
      <c r="C255" s="50" t="s">
        <v>195</v>
      </c>
      <c r="D255" s="29">
        <v>4</v>
      </c>
      <c r="E255" s="29"/>
      <c r="F255" s="47">
        <v>26.95</v>
      </c>
      <c r="G255" s="65"/>
      <c r="H255" s="27">
        <v>0</v>
      </c>
      <c r="I255" s="29">
        <f t="shared" si="90"/>
        <v>0</v>
      </c>
      <c r="J255" s="29">
        <f t="shared" si="91"/>
        <v>0</v>
      </c>
      <c r="K255" s="29">
        <f t="shared" si="92"/>
        <v>0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>
      <c r="A256" s="28"/>
      <c r="B256" s="53">
        <v>45839</v>
      </c>
      <c r="C256" s="50" t="s">
        <v>196</v>
      </c>
      <c r="D256" s="29">
        <v>4</v>
      </c>
      <c r="E256" s="29"/>
      <c r="F256" s="47">
        <v>26.95</v>
      </c>
      <c r="G256" s="65"/>
      <c r="H256" s="27">
        <v>0</v>
      </c>
      <c r="I256" s="29">
        <f t="shared" si="90"/>
        <v>0</v>
      </c>
      <c r="J256" s="29">
        <f t="shared" si="91"/>
        <v>0</v>
      </c>
      <c r="K256" s="29">
        <f t="shared" si="92"/>
        <v>0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>
      <c r="A257" s="28"/>
      <c r="B257" s="53">
        <v>45865</v>
      </c>
      <c r="C257" s="50" t="s">
        <v>197</v>
      </c>
      <c r="D257" s="29">
        <v>8</v>
      </c>
      <c r="E257" s="29"/>
      <c r="F257" s="47">
        <v>26.95</v>
      </c>
      <c r="G257" s="65"/>
      <c r="H257" s="27">
        <v>0</v>
      </c>
      <c r="I257" s="29">
        <f t="shared" si="90"/>
        <v>0</v>
      </c>
      <c r="J257" s="29">
        <f t="shared" si="91"/>
        <v>0</v>
      </c>
      <c r="K257" s="29">
        <f t="shared" si="92"/>
        <v>0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>
      <c r="A258" s="28"/>
      <c r="B258" s="53">
        <v>45723</v>
      </c>
      <c r="C258" s="50" t="s">
        <v>198</v>
      </c>
      <c r="D258" s="29">
        <v>8</v>
      </c>
      <c r="E258" s="29"/>
      <c r="F258" s="47">
        <v>26.95</v>
      </c>
      <c r="G258" s="65"/>
      <c r="H258" s="27">
        <v>0</v>
      </c>
      <c r="I258" s="29">
        <f t="shared" si="90"/>
        <v>0</v>
      </c>
      <c r="J258" s="29">
        <f t="shared" si="91"/>
        <v>0</v>
      </c>
      <c r="K258" s="29">
        <f t="shared" si="92"/>
        <v>0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s="10" customFormat="1">
      <c r="A259" s="28"/>
      <c r="B259" s="53">
        <v>46023</v>
      </c>
      <c r="C259" s="50" t="s">
        <v>199</v>
      </c>
      <c r="D259" s="29">
        <v>2</v>
      </c>
      <c r="E259" s="29"/>
      <c r="F259" s="47">
        <v>22.95</v>
      </c>
      <c r="G259" s="65"/>
      <c r="H259" s="27">
        <v>0</v>
      </c>
      <c r="I259" s="29">
        <f t="shared" si="90"/>
        <v>0</v>
      </c>
      <c r="J259" s="29">
        <f t="shared" si="91"/>
        <v>0</v>
      </c>
      <c r="K259" s="29">
        <f t="shared" si="92"/>
        <v>0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>
      <c r="A260" s="28"/>
      <c r="B260" s="53">
        <v>45474</v>
      </c>
      <c r="C260" s="50" t="s">
        <v>200</v>
      </c>
      <c r="D260" s="29">
        <v>2</v>
      </c>
      <c r="E260" s="29"/>
      <c r="F260" s="47">
        <v>23.95</v>
      </c>
      <c r="G260" s="65"/>
      <c r="H260" s="27">
        <v>0</v>
      </c>
      <c r="I260" s="29">
        <f t="shared" si="90"/>
        <v>0</v>
      </c>
      <c r="J260" s="29">
        <f t="shared" si="91"/>
        <v>0</v>
      </c>
      <c r="K260" s="29">
        <f t="shared" si="92"/>
        <v>0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>
      <c r="A261" s="37"/>
      <c r="B261" s="59"/>
      <c r="C261" s="60"/>
      <c r="D261" s="61"/>
      <c r="E261" s="61"/>
      <c r="F261" s="62"/>
      <c r="G261" s="65"/>
      <c r="H261" s="31"/>
      <c r="I261" s="29"/>
      <c r="J261" s="29"/>
      <c r="K261" s="29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s="7" customFormat="1">
      <c r="A262" s="26"/>
      <c r="B262" s="51"/>
      <c r="C262" s="52" t="s">
        <v>201</v>
      </c>
      <c r="D262" s="30"/>
      <c r="E262" s="30"/>
      <c r="F262" s="44"/>
      <c r="G262" s="65"/>
      <c r="H262" s="25"/>
      <c r="I262" s="30"/>
      <c r="J262" s="30"/>
      <c r="K262" s="30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>
      <c r="A263" s="28"/>
      <c r="B263" s="49"/>
      <c r="C263" s="50"/>
      <c r="D263" s="29"/>
      <c r="E263" s="29"/>
      <c r="F263" s="47"/>
      <c r="G263" s="65"/>
      <c r="H263" s="27"/>
      <c r="I263" s="29"/>
      <c r="J263" s="29"/>
      <c r="K263" s="29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s="10" customFormat="1">
      <c r="A264" s="28"/>
      <c r="B264" s="53">
        <v>45672</v>
      </c>
      <c r="C264" s="50" t="s">
        <v>202</v>
      </c>
      <c r="D264" s="29">
        <v>3</v>
      </c>
      <c r="E264" s="29"/>
      <c r="F264" s="47">
        <v>50.95</v>
      </c>
      <c r="G264" s="65"/>
      <c r="H264" s="27">
        <v>0</v>
      </c>
      <c r="I264" s="29">
        <f t="shared" ref="I264:I265" si="93">G264*F264</f>
        <v>0</v>
      </c>
      <c r="J264" s="29">
        <f t="shared" ref="J264:J265" si="94">I264*H264</f>
        <v>0</v>
      </c>
      <c r="K264" s="29">
        <f t="shared" ref="K264:K265" si="95">I264+J264</f>
        <v>0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>
      <c r="A265" s="28"/>
      <c r="B265" s="53">
        <v>45608</v>
      </c>
      <c r="C265" s="50" t="s">
        <v>203</v>
      </c>
      <c r="D265" s="29">
        <v>3</v>
      </c>
      <c r="E265" s="29"/>
      <c r="F265" s="47">
        <v>50.95</v>
      </c>
      <c r="G265" s="65"/>
      <c r="H265" s="27">
        <v>0</v>
      </c>
      <c r="I265" s="29">
        <f t="shared" si="93"/>
        <v>0</v>
      </c>
      <c r="J265" s="29">
        <f t="shared" si="94"/>
        <v>0</v>
      </c>
      <c r="K265" s="29">
        <f t="shared" si="95"/>
        <v>0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>
      <c r="A266" s="28"/>
      <c r="B266" s="49"/>
      <c r="C266" s="50"/>
      <c r="D266" s="29"/>
      <c r="E266" s="29"/>
      <c r="F266" s="47"/>
      <c r="G266" s="65"/>
      <c r="H266" s="27"/>
      <c r="I266" s="29"/>
      <c r="J266" s="29"/>
      <c r="K266" s="29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s="7" customFormat="1">
      <c r="A267" s="26"/>
      <c r="B267" s="51"/>
      <c r="C267" s="52" t="s">
        <v>204</v>
      </c>
      <c r="D267" s="30"/>
      <c r="E267" s="30"/>
      <c r="F267" s="44"/>
      <c r="G267" s="65"/>
      <c r="H267" s="25"/>
      <c r="I267" s="30"/>
      <c r="J267" s="30"/>
      <c r="K267" s="30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>
      <c r="A268" s="28"/>
      <c r="B268" s="49"/>
      <c r="C268" s="50"/>
      <c r="D268" s="29"/>
      <c r="E268" s="29"/>
      <c r="F268" s="47"/>
      <c r="G268" s="65"/>
      <c r="H268" s="27"/>
      <c r="I268" s="29"/>
      <c r="J268" s="29"/>
      <c r="K268" s="29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>
      <c r="A269" s="28"/>
      <c r="B269" s="53">
        <v>45817</v>
      </c>
      <c r="C269" s="50" t="s">
        <v>205</v>
      </c>
      <c r="D269" s="29">
        <v>1</v>
      </c>
      <c r="E269" s="29"/>
      <c r="F269" s="47">
        <v>38.950000000000003</v>
      </c>
      <c r="G269" s="65"/>
      <c r="H269" s="27">
        <v>0</v>
      </c>
      <c r="I269" s="29">
        <f t="shared" ref="I269:I270" si="96">G269*F269</f>
        <v>0</v>
      </c>
      <c r="J269" s="29">
        <f t="shared" ref="J269:J270" si="97">I269*H269</f>
        <v>0</v>
      </c>
      <c r="K269" s="29">
        <f t="shared" ref="K269:K270" si="98">I269+J269</f>
        <v>0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>
      <c r="A270" s="28"/>
      <c r="B270" s="53">
        <v>45756</v>
      </c>
      <c r="C270" s="50" t="s">
        <v>206</v>
      </c>
      <c r="D270" s="29">
        <v>1</v>
      </c>
      <c r="E270" s="29"/>
      <c r="F270" s="47">
        <v>37.950000000000003</v>
      </c>
      <c r="G270" s="65"/>
      <c r="H270" s="27">
        <v>0</v>
      </c>
      <c r="I270" s="29">
        <f t="shared" si="96"/>
        <v>0</v>
      </c>
      <c r="J270" s="29">
        <f t="shared" si="97"/>
        <v>0</v>
      </c>
      <c r="K270" s="29">
        <f t="shared" si="98"/>
        <v>0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>
      <c r="A271" s="28"/>
      <c r="B271" s="49"/>
      <c r="C271" s="50"/>
      <c r="D271" s="29"/>
      <c r="E271" s="29"/>
      <c r="F271" s="47"/>
      <c r="G271" s="65"/>
      <c r="H271" s="27"/>
      <c r="I271" s="29"/>
      <c r="J271" s="29"/>
      <c r="K271" s="29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s="7" customFormat="1">
      <c r="A272" s="26"/>
      <c r="B272" s="51"/>
      <c r="C272" s="52" t="s">
        <v>207</v>
      </c>
      <c r="D272" s="30"/>
      <c r="E272" s="30"/>
      <c r="F272" s="44"/>
      <c r="G272" s="65"/>
      <c r="H272" s="25"/>
      <c r="I272" s="30"/>
      <c r="J272" s="30"/>
      <c r="K272" s="30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>
      <c r="A273" s="28"/>
      <c r="B273" s="49"/>
      <c r="C273" s="50"/>
      <c r="D273" s="29"/>
      <c r="E273" s="29"/>
      <c r="F273" s="47"/>
      <c r="G273" s="65"/>
      <c r="H273" s="27"/>
      <c r="I273" s="29"/>
      <c r="J273" s="29"/>
      <c r="K273" s="29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>
      <c r="A274" s="28"/>
      <c r="B274" s="53">
        <v>45732</v>
      </c>
      <c r="C274" s="50" t="s">
        <v>208</v>
      </c>
      <c r="D274" s="29">
        <v>10</v>
      </c>
      <c r="E274" s="29"/>
      <c r="F274" s="47">
        <v>13.95</v>
      </c>
      <c r="G274" s="65"/>
      <c r="H274" s="27">
        <v>0</v>
      </c>
      <c r="I274" s="29">
        <f t="shared" ref="I274:I286" si="99">G274*F274</f>
        <v>0</v>
      </c>
      <c r="J274" s="29">
        <f t="shared" ref="J274:J286" si="100">I274*H274</f>
        <v>0</v>
      </c>
      <c r="K274" s="29">
        <f t="shared" ref="K274:K286" si="101">I274+J274</f>
        <v>0</v>
      </c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>
      <c r="A275" s="28"/>
      <c r="B275" s="53">
        <v>45864</v>
      </c>
      <c r="C275" s="50" t="s">
        <v>209</v>
      </c>
      <c r="D275" s="29">
        <v>14</v>
      </c>
      <c r="E275" s="29"/>
      <c r="F275" s="47">
        <v>21.95</v>
      </c>
      <c r="G275" s="65"/>
      <c r="H275" s="27">
        <v>0</v>
      </c>
      <c r="I275" s="29">
        <f t="shared" si="99"/>
        <v>0</v>
      </c>
      <c r="J275" s="29">
        <f t="shared" si="100"/>
        <v>0</v>
      </c>
      <c r="K275" s="29">
        <f t="shared" si="101"/>
        <v>0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>
      <c r="A276" s="28"/>
      <c r="B276" s="53">
        <v>45499</v>
      </c>
      <c r="C276" s="50" t="s">
        <v>210</v>
      </c>
      <c r="D276" s="29">
        <v>2</v>
      </c>
      <c r="E276" s="29"/>
      <c r="F276" s="47">
        <v>37.950000000000003</v>
      </c>
      <c r="G276" s="65"/>
      <c r="H276" s="27">
        <v>0</v>
      </c>
      <c r="I276" s="29">
        <f t="shared" si="99"/>
        <v>0</v>
      </c>
      <c r="J276" s="29">
        <f t="shared" si="100"/>
        <v>0</v>
      </c>
      <c r="K276" s="29">
        <f t="shared" si="101"/>
        <v>0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>
      <c r="A277" s="28"/>
      <c r="B277" s="53">
        <v>45472</v>
      </c>
      <c r="C277" s="50" t="s">
        <v>211</v>
      </c>
      <c r="D277" s="29">
        <v>2</v>
      </c>
      <c r="E277" s="29"/>
      <c r="F277" s="47">
        <v>37.950000000000003</v>
      </c>
      <c r="G277" s="65"/>
      <c r="H277" s="27">
        <v>0</v>
      </c>
      <c r="I277" s="29">
        <f t="shared" si="99"/>
        <v>0</v>
      </c>
      <c r="J277" s="29">
        <f t="shared" si="100"/>
        <v>0</v>
      </c>
      <c r="K277" s="29">
        <f t="shared" si="101"/>
        <v>0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>
      <c r="A278" s="28"/>
      <c r="B278" s="53">
        <v>45505</v>
      </c>
      <c r="C278" s="50" t="s">
        <v>212</v>
      </c>
      <c r="D278" s="29">
        <v>2</v>
      </c>
      <c r="E278" s="29"/>
      <c r="F278" s="47">
        <v>37.950000000000003</v>
      </c>
      <c r="G278" s="65"/>
      <c r="H278" s="27">
        <v>0</v>
      </c>
      <c r="I278" s="29">
        <f t="shared" si="99"/>
        <v>0</v>
      </c>
      <c r="J278" s="29">
        <f t="shared" si="100"/>
        <v>0</v>
      </c>
      <c r="K278" s="29">
        <f t="shared" si="101"/>
        <v>0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>
      <c r="A279" s="28"/>
      <c r="B279" s="53">
        <v>45542</v>
      </c>
      <c r="C279" s="50" t="s">
        <v>213</v>
      </c>
      <c r="D279" s="29">
        <v>15</v>
      </c>
      <c r="E279" s="29"/>
      <c r="F279" s="47">
        <v>47.95</v>
      </c>
      <c r="G279" s="65"/>
      <c r="H279" s="27">
        <v>0</v>
      </c>
      <c r="I279" s="29">
        <f t="shared" si="99"/>
        <v>0</v>
      </c>
      <c r="J279" s="29">
        <f t="shared" si="100"/>
        <v>0</v>
      </c>
      <c r="K279" s="29">
        <f t="shared" si="101"/>
        <v>0</v>
      </c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>
      <c r="A280" s="28"/>
      <c r="B280" s="53">
        <v>45692</v>
      </c>
      <c r="C280" s="50" t="s">
        <v>214</v>
      </c>
      <c r="D280" s="29">
        <v>1</v>
      </c>
      <c r="E280" s="29"/>
      <c r="F280" s="47">
        <v>42.95</v>
      </c>
      <c r="G280" s="65"/>
      <c r="H280" s="27">
        <v>0</v>
      </c>
      <c r="I280" s="29">
        <f t="shared" si="99"/>
        <v>0</v>
      </c>
      <c r="J280" s="29">
        <f t="shared" si="100"/>
        <v>0</v>
      </c>
      <c r="K280" s="29">
        <f t="shared" si="101"/>
        <v>0</v>
      </c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>
      <c r="A281" s="28"/>
      <c r="B281" s="53">
        <v>45706</v>
      </c>
      <c r="C281" s="50" t="s">
        <v>215</v>
      </c>
      <c r="D281" s="29">
        <v>2</v>
      </c>
      <c r="E281" s="29"/>
      <c r="F281" s="47">
        <v>42.95</v>
      </c>
      <c r="G281" s="65"/>
      <c r="H281" s="27">
        <v>0</v>
      </c>
      <c r="I281" s="29">
        <f t="shared" si="99"/>
        <v>0</v>
      </c>
      <c r="J281" s="29">
        <f t="shared" si="100"/>
        <v>0</v>
      </c>
      <c r="K281" s="29">
        <f t="shared" si="101"/>
        <v>0</v>
      </c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>
      <c r="A282" s="28"/>
      <c r="B282" s="53">
        <v>45576</v>
      </c>
      <c r="C282" s="50" t="s">
        <v>216</v>
      </c>
      <c r="D282" s="29">
        <v>2</v>
      </c>
      <c r="E282" s="29"/>
      <c r="F282" s="47">
        <v>49.95</v>
      </c>
      <c r="G282" s="65"/>
      <c r="H282" s="27">
        <v>0</v>
      </c>
      <c r="I282" s="29">
        <f t="shared" si="99"/>
        <v>0</v>
      </c>
      <c r="J282" s="29">
        <f t="shared" si="100"/>
        <v>0</v>
      </c>
      <c r="K282" s="29">
        <f t="shared" si="101"/>
        <v>0</v>
      </c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>
      <c r="A283" s="28"/>
      <c r="B283" s="53">
        <v>45549</v>
      </c>
      <c r="C283" s="50" t="s">
        <v>217</v>
      </c>
      <c r="D283" s="29">
        <v>2</v>
      </c>
      <c r="E283" s="29"/>
      <c r="F283" s="47">
        <v>41.95</v>
      </c>
      <c r="G283" s="65"/>
      <c r="H283" s="27">
        <v>0</v>
      </c>
      <c r="I283" s="29">
        <f t="shared" si="99"/>
        <v>0</v>
      </c>
      <c r="J283" s="29">
        <f t="shared" si="100"/>
        <v>0</v>
      </c>
      <c r="K283" s="29">
        <f t="shared" si="101"/>
        <v>0</v>
      </c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>
      <c r="A284" s="28"/>
      <c r="B284" s="53">
        <v>46265</v>
      </c>
      <c r="C284" s="50" t="s">
        <v>218</v>
      </c>
      <c r="D284" s="29">
        <v>4</v>
      </c>
      <c r="E284" s="29"/>
      <c r="F284" s="47">
        <v>33.950000000000003</v>
      </c>
      <c r="G284" s="65"/>
      <c r="H284" s="27">
        <v>0</v>
      </c>
      <c r="I284" s="29">
        <f t="shared" si="99"/>
        <v>0</v>
      </c>
      <c r="J284" s="29">
        <f t="shared" si="100"/>
        <v>0</v>
      </c>
      <c r="K284" s="29">
        <f t="shared" si="101"/>
        <v>0</v>
      </c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>
      <c r="A285" s="28"/>
      <c r="B285" s="53">
        <v>45700</v>
      </c>
      <c r="C285" s="50" t="s">
        <v>219</v>
      </c>
      <c r="D285" s="29">
        <v>2</v>
      </c>
      <c r="E285" s="29"/>
      <c r="F285" s="47">
        <f>31.95</f>
        <v>31.95</v>
      </c>
      <c r="G285" s="65"/>
      <c r="H285" s="27">
        <v>0</v>
      </c>
      <c r="I285" s="29">
        <f t="shared" si="99"/>
        <v>0</v>
      </c>
      <c r="J285" s="29">
        <f t="shared" si="100"/>
        <v>0</v>
      </c>
      <c r="K285" s="29">
        <f t="shared" si="101"/>
        <v>0</v>
      </c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>
      <c r="A286" s="28"/>
      <c r="B286" s="53">
        <v>45711</v>
      </c>
      <c r="C286" s="50" t="s">
        <v>220</v>
      </c>
      <c r="D286" s="29">
        <v>6</v>
      </c>
      <c r="E286" s="29"/>
      <c r="F286" s="47">
        <v>59.95</v>
      </c>
      <c r="G286" s="65"/>
      <c r="H286" s="27">
        <v>0</v>
      </c>
      <c r="I286" s="29">
        <f t="shared" si="99"/>
        <v>0</v>
      </c>
      <c r="J286" s="29">
        <f t="shared" si="100"/>
        <v>0</v>
      </c>
      <c r="K286" s="29">
        <f t="shared" si="101"/>
        <v>0</v>
      </c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4.4" thickBot="1">
      <c r="A287" s="2"/>
      <c r="B287" s="2"/>
      <c r="C287" s="2"/>
      <c r="D287" s="3"/>
      <c r="E287" s="3"/>
      <c r="F287" s="4"/>
      <c r="G287" s="4"/>
      <c r="H287" s="32"/>
      <c r="I287" s="29"/>
      <c r="J287" s="29"/>
      <c r="K287" s="29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4.4" thickBot="1">
      <c r="A288" s="2"/>
      <c r="B288" s="2"/>
      <c r="C288" s="2"/>
      <c r="D288" s="3"/>
      <c r="E288" s="3"/>
      <c r="F288" s="4"/>
      <c r="G288" s="4"/>
      <c r="H288" s="32"/>
      <c r="I288" s="33">
        <f>SUM(I10:I286)</f>
        <v>0</v>
      </c>
      <c r="J288" s="34">
        <f t="shared" ref="J288:K288" si="102">SUM(J10:J286)</f>
        <v>0</v>
      </c>
      <c r="K288" s="35">
        <f t="shared" si="102"/>
        <v>0</v>
      </c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>
      <c r="A289" s="2"/>
      <c r="B289" s="2"/>
      <c r="C289" s="2"/>
      <c r="D289" s="3"/>
      <c r="E289" s="3"/>
      <c r="F289" s="4"/>
      <c r="G289" s="4"/>
      <c r="H289" s="2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>
      <c r="A290" s="2"/>
      <c r="B290" s="2"/>
      <c r="C290" s="2"/>
      <c r="D290" s="3"/>
      <c r="E290" s="3"/>
      <c r="F290" s="4"/>
      <c r="G290" s="4"/>
      <c r="H290" s="24"/>
      <c r="I290" s="14" t="str">
        <f>I9</f>
        <v>SUB-TOTAL</v>
      </c>
      <c r="J290" s="14" t="str">
        <f t="shared" ref="J290:K290" si="103">J9</f>
        <v>VAT</v>
      </c>
      <c r="K290" s="14" t="str">
        <f t="shared" si="103"/>
        <v>TOTAL</v>
      </c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</sheetData>
  <sheetProtection password="F0FE" sheet="1" objects="1" scenarios="1"/>
  <mergeCells count="1">
    <mergeCell ref="A1:A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 Jan 11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2024-01-11T13:57:10Z</dcterms:created>
  <dcterms:modified xsi:type="dcterms:W3CDTF">2024-01-11T14:22:27Z</dcterms:modified>
</cp:coreProperties>
</file>